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0.ita.chalmers.se\home\jespknut\- UNDERVISNING -\BOM280 Hållbar utveckling för samhällsbyggare\2023\Cap-n-trade game\"/>
    </mc:Choice>
  </mc:AlternateContent>
  <xr:revisionPtr revIDLastSave="0" documentId="13_ncr:1_{6FFCE4E0-E7A1-4EE1-9EC4-66C7D31E60A3}" xr6:coauthVersionLast="47" xr6:coauthVersionMax="47" xr10:uidLastSave="{00000000-0000-0000-0000-000000000000}"/>
  <bookViews>
    <workbookView xWindow="-98" yWindow="-98" windowWidth="28996" windowHeight="15796" activeTab="1" xr2:uid="{81927647-D2B4-4DEB-B57B-F7486419A793}"/>
  </bookViews>
  <sheets>
    <sheet name="YEAR 1" sheetId="1" r:id="rId1"/>
    <sheet name="YEAR 2" sheetId="3" r:id="rId2"/>
    <sheet name="Graph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40" i="1"/>
  <c r="F41" i="1"/>
  <c r="F42" i="1"/>
  <c r="F43" i="1"/>
  <c r="F44" i="1"/>
  <c r="F45" i="1"/>
  <c r="F46" i="1"/>
  <c r="F47" i="1"/>
  <c r="F48" i="1"/>
  <c r="F49" i="1"/>
  <c r="F50" i="1"/>
  <c r="I10" i="3"/>
  <c r="I9" i="3"/>
  <c r="I8" i="3"/>
  <c r="I7" i="3"/>
  <c r="I6" i="3"/>
  <c r="I5" i="3"/>
  <c r="I4" i="3"/>
  <c r="I3" i="3"/>
  <c r="J10" i="1"/>
  <c r="J9" i="1"/>
  <c r="J8" i="1"/>
  <c r="J7" i="1"/>
  <c r="I7" i="1" s="1"/>
  <c r="J6" i="1"/>
  <c r="J5" i="1"/>
  <c r="I5" i="1"/>
  <c r="I4" i="1"/>
  <c r="I10" i="1"/>
  <c r="I9" i="1"/>
  <c r="I8" i="1"/>
  <c r="I6" i="1"/>
  <c r="N5" i="1"/>
  <c r="F39" i="3"/>
  <c r="F40" i="3"/>
  <c r="F41" i="3"/>
  <c r="F42" i="3"/>
  <c r="F43" i="3"/>
  <c r="F44" i="3"/>
  <c r="F45" i="3"/>
  <c r="F46" i="3"/>
  <c r="J9" i="3"/>
  <c r="J26" i="1"/>
  <c r="J25" i="1"/>
  <c r="J24" i="1"/>
  <c r="J23" i="1"/>
  <c r="J22" i="1"/>
  <c r="J21" i="1"/>
  <c r="J20" i="1"/>
  <c r="J19" i="1"/>
  <c r="J20" i="3"/>
  <c r="J21" i="3"/>
  <c r="J22" i="3"/>
  <c r="J23" i="3"/>
  <c r="J24" i="3"/>
  <c r="J25" i="3"/>
  <c r="J26" i="3"/>
  <c r="J1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K7" i="3" s="1"/>
  <c r="F23" i="3"/>
  <c r="F22" i="3"/>
  <c r="F21" i="3"/>
  <c r="F20" i="3"/>
  <c r="K5" i="3" s="1"/>
  <c r="F19" i="3"/>
  <c r="H12" i="3"/>
  <c r="N10" i="3"/>
  <c r="M10" i="3"/>
  <c r="I26" i="3" s="1"/>
  <c r="K10" i="3"/>
  <c r="J10" i="3"/>
  <c r="N9" i="3"/>
  <c r="M9" i="3"/>
  <c r="O9" i="3" s="1"/>
  <c r="L9" i="3"/>
  <c r="K9" i="3"/>
  <c r="Y8" i="3"/>
  <c r="N8" i="3"/>
  <c r="M8" i="3"/>
  <c r="L8" i="3"/>
  <c r="K8" i="3"/>
  <c r="J8" i="3"/>
  <c r="N7" i="3"/>
  <c r="M7" i="3"/>
  <c r="I23" i="3" s="1"/>
  <c r="L7" i="3"/>
  <c r="J7" i="3"/>
  <c r="N6" i="3"/>
  <c r="M6" i="3"/>
  <c r="L6" i="3"/>
  <c r="K6" i="3"/>
  <c r="J6" i="3"/>
  <c r="N5" i="3"/>
  <c r="M5" i="3"/>
  <c r="L5" i="3"/>
  <c r="J5" i="3"/>
  <c r="N4" i="3"/>
  <c r="M4" i="3"/>
  <c r="I20" i="3" s="1"/>
  <c r="L4" i="3"/>
  <c r="K4" i="3"/>
  <c r="J4" i="3"/>
  <c r="M3" i="3"/>
  <c r="L3" i="3"/>
  <c r="K3" i="3"/>
  <c r="J3" i="3"/>
  <c r="J4" i="1"/>
  <c r="O6" i="1"/>
  <c r="D3" i="1"/>
  <c r="I3" i="1" s="1"/>
  <c r="K4" i="1"/>
  <c r="L5" i="1"/>
  <c r="K6" i="1"/>
  <c r="L7" i="1"/>
  <c r="K8" i="1"/>
  <c r="L8" i="1"/>
  <c r="K9" i="1"/>
  <c r="H12" i="1"/>
  <c r="Y8" i="1"/>
  <c r="M6" i="1"/>
  <c r="I22" i="1" s="1"/>
  <c r="N6" i="1"/>
  <c r="M7" i="1"/>
  <c r="N7" i="1"/>
  <c r="M8" i="1"/>
  <c r="I24" i="1" s="1"/>
  <c r="N8" i="1"/>
  <c r="M9" i="1"/>
  <c r="N9" i="1"/>
  <c r="M10" i="1"/>
  <c r="I26" i="1" s="1"/>
  <c r="N10" i="1"/>
  <c r="M4" i="1"/>
  <c r="N4" i="1"/>
  <c r="M5" i="1"/>
  <c r="M3" i="1"/>
  <c r="F20" i="1"/>
  <c r="F21" i="1"/>
  <c r="L4" i="1" s="1"/>
  <c r="F22" i="1"/>
  <c r="L3" i="1" s="1"/>
  <c r="F23" i="1"/>
  <c r="F24" i="1"/>
  <c r="F25" i="1"/>
  <c r="K3" i="1" s="1"/>
  <c r="F26" i="1"/>
  <c r="K10" i="1" s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I21" i="3" l="1"/>
  <c r="P4" i="1"/>
  <c r="J3" i="1"/>
  <c r="N3" i="1" s="1"/>
  <c r="O3" i="1" s="1"/>
  <c r="O4" i="1"/>
  <c r="I25" i="1"/>
  <c r="I12" i="1"/>
  <c r="I21" i="1"/>
  <c r="I20" i="1"/>
  <c r="I23" i="1"/>
  <c r="P3" i="3"/>
  <c r="P6" i="3"/>
  <c r="P8" i="3"/>
  <c r="I24" i="3"/>
  <c r="P4" i="3"/>
  <c r="P9" i="3"/>
  <c r="Q9" i="3" s="1"/>
  <c r="I22" i="3"/>
  <c r="O5" i="3"/>
  <c r="I25" i="3"/>
  <c r="P7" i="3"/>
  <c r="K12" i="3"/>
  <c r="O4" i="3"/>
  <c r="O8" i="3"/>
  <c r="M12" i="3"/>
  <c r="P5" i="3"/>
  <c r="I12" i="3"/>
  <c r="G14" i="3" s="1"/>
  <c r="L10" i="3"/>
  <c r="P10" i="3" s="1"/>
  <c r="J12" i="3"/>
  <c r="Q14" i="3" s="1"/>
  <c r="O6" i="3"/>
  <c r="N3" i="3"/>
  <c r="I19" i="3" s="1"/>
  <c r="O10" i="3"/>
  <c r="O7" i="3"/>
  <c r="L6" i="1"/>
  <c r="P6" i="1" s="1"/>
  <c r="P8" i="1"/>
  <c r="P3" i="1"/>
  <c r="J12" i="1"/>
  <c r="Q14" i="1" s="1"/>
  <c r="L10" i="1"/>
  <c r="P10" i="1" s="1"/>
  <c r="O9" i="1"/>
  <c r="K5" i="1"/>
  <c r="P5" i="1" s="1"/>
  <c r="K7" i="1"/>
  <c r="P7" i="1" s="1"/>
  <c r="M12" i="1"/>
  <c r="N12" i="1"/>
  <c r="L9" i="1"/>
  <c r="P9" i="1" s="1"/>
  <c r="O7" i="1"/>
  <c r="O8" i="1"/>
  <c r="O10" i="1"/>
  <c r="O5" i="1"/>
  <c r="I19" i="1" l="1"/>
  <c r="Q8" i="3"/>
  <c r="R8" i="3" s="1"/>
  <c r="Q7" i="3"/>
  <c r="R7" i="3" s="1"/>
  <c r="Q6" i="3"/>
  <c r="R6" i="3" s="1"/>
  <c r="Q4" i="3"/>
  <c r="R4" i="3" s="1"/>
  <c r="Q5" i="3"/>
  <c r="R5" i="3" s="1"/>
  <c r="P12" i="3"/>
  <c r="R9" i="3"/>
  <c r="N12" i="3"/>
  <c r="L12" i="3"/>
  <c r="O3" i="3"/>
  <c r="Q10" i="3"/>
  <c r="R10" i="3" s="1"/>
  <c r="G14" i="1"/>
  <c r="L12" i="1"/>
  <c r="K12" i="1"/>
  <c r="Q9" i="1"/>
  <c r="R9" i="1" s="1"/>
  <c r="O12" i="1"/>
  <c r="Q3" i="1"/>
  <c r="Q7" i="1"/>
  <c r="R7" i="1" s="1"/>
  <c r="Q10" i="1"/>
  <c r="R10" i="1" s="1"/>
  <c r="Q4" i="1"/>
  <c r="R4" i="1" s="1"/>
  <c r="Q8" i="1"/>
  <c r="R8" i="1" s="1"/>
  <c r="Q5" i="1"/>
  <c r="R5" i="1" s="1"/>
  <c r="Q6" i="1"/>
  <c r="R6" i="1" s="1"/>
  <c r="O12" i="3" l="1"/>
  <c r="Q3" i="3"/>
  <c r="P12" i="1"/>
  <c r="R3" i="1"/>
  <c r="R12" i="1" s="1"/>
  <c r="Q12" i="1"/>
  <c r="L14" i="1" s="1"/>
  <c r="Q12" i="3" l="1"/>
  <c r="L14" i="3" s="1"/>
  <c r="R3" i="3"/>
  <c r="R12" i="3" s="1"/>
</calcChain>
</file>

<file path=xl/sharedStrings.xml><?xml version="1.0" encoding="utf-8"?>
<sst xmlns="http://schemas.openxmlformats.org/spreadsheetml/2006/main" count="165" uniqueCount="51">
  <si>
    <t>Seller country</t>
  </si>
  <si>
    <t>Buyer country</t>
  </si>
  <si>
    <t>China</t>
  </si>
  <si>
    <t>Brazil</t>
  </si>
  <si>
    <t>price per tonne</t>
  </si>
  <si>
    <t>volume (millon tonnes)</t>
  </si>
  <si>
    <t>Amount (MUSD)</t>
  </si>
  <si>
    <t>US</t>
  </si>
  <si>
    <t>sales</t>
  </si>
  <si>
    <t>purchases</t>
  </si>
  <si>
    <t xml:space="preserve">Year </t>
  </si>
  <si>
    <t>Permits sold</t>
  </si>
  <si>
    <t>permits bought</t>
  </si>
  <si>
    <t>Canada</t>
  </si>
  <si>
    <t>EU</t>
  </si>
  <si>
    <t>India</t>
  </si>
  <si>
    <t>Indonesia</t>
  </si>
  <si>
    <t>Japan</t>
  </si>
  <si>
    <t>Russia</t>
  </si>
  <si>
    <t>Ukraine</t>
  </si>
  <si>
    <t>Base emission</t>
  </si>
  <si>
    <t>Emission</t>
  </si>
  <si>
    <t>MCA (US$/tonne)</t>
  </si>
  <si>
    <t>TCA (million $/tonne)</t>
  </si>
  <si>
    <t>MCA ($/tonne)</t>
  </si>
  <si>
    <t>TCA (million $)</t>
  </si>
  <si>
    <t>Abatement cost (MUSD)</t>
  </si>
  <si>
    <t>Net sales (MUSD)</t>
  </si>
  <si>
    <t>Total costs Y1</t>
  </si>
  <si>
    <t>Result versus baseline</t>
  </si>
  <si>
    <t>Base abatement cost (MUSD)</t>
  </si>
  <si>
    <t>Cost of abatement without trading (USD/tonne)</t>
  </si>
  <si>
    <t>Cost of abatement with trading (USD/tonne)</t>
  </si>
  <si>
    <t>Reduced emissions (million tonnes CO2)</t>
  </si>
  <si>
    <t>Bid price</t>
  </si>
  <si>
    <t>Country</t>
  </si>
  <si>
    <t>Target emision Y2</t>
  </si>
  <si>
    <t>Roger Fouquet,</t>
  </si>
  <si>
    <t>The Carbon Trading Game,</t>
  </si>
  <si>
    <t>Climate Policy,</t>
  </si>
  <si>
    <t>Volume 3, Supplement 2,</t>
  </si>
  <si>
    <t>2003,</t>
  </si>
  <si>
    <t>Pages S143-S155,</t>
  </si>
  <si>
    <t>ISSN 1469-3062,</t>
  </si>
  <si>
    <t>https://doi.org/10.1016/j.clipol.2003.09.011.</t>
  </si>
  <si>
    <t>(https://www.sciencedirect.com/science/article/pii/S1469306203001116)</t>
  </si>
  <si>
    <t>Current permits CO2 (Mtonnes)</t>
  </si>
  <si>
    <t>Base emision</t>
  </si>
  <si>
    <t>Target emision (number of permits)</t>
  </si>
  <si>
    <t>Total costs</t>
  </si>
  <si>
    <t>Target emision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</si>
</sst>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[$$-409]#,##0_ ;\-[$$-409]#,##0\ "/>
    <numFmt numFmtId="165" formatCode="#,##0\ [$MUSD];[Red]\-#,##0\ [$MUSD]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2E2E2E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164" fontId="0" fillId="0" borderId="0" xfId="2" applyNumberFormat="1" applyFont="1"/>
    <xf numFmtId="0" fontId="2" fillId="0" borderId="0" xfId="0" applyFont="1"/>
    <xf numFmtId="0" fontId="5" fillId="0" borderId="0" xfId="0" applyFont="1" applyAlignment="1">
      <alignment vertical="center" wrapText="1"/>
    </xf>
    <xf numFmtId="164" fontId="0" fillId="0" borderId="0" xfId="0" applyNumberFormat="1"/>
    <xf numFmtId="165" fontId="0" fillId="0" borderId="0" xfId="2" applyNumberFormat="1" applyFont="1"/>
    <xf numFmtId="0" fontId="2" fillId="0" borderId="0" xfId="0" applyFont="1" applyAlignment="1">
      <alignment horizontal="center" wrapText="1"/>
    </xf>
    <xf numFmtId="165" fontId="0" fillId="0" borderId="0" xfId="0" applyNumberFormat="1"/>
    <xf numFmtId="0" fontId="0" fillId="0" borderId="1" xfId="0" applyBorder="1"/>
    <xf numFmtId="164" fontId="0" fillId="0" borderId="1" xfId="2" applyNumberFormat="1" applyFont="1" applyBorder="1"/>
    <xf numFmtId="0" fontId="2" fillId="0" borderId="1" xfId="0" applyFont="1" applyBorder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164" fontId="0" fillId="0" borderId="0" xfId="2" applyNumberFormat="1" applyFont="1" applyBorder="1"/>
    <xf numFmtId="0" fontId="6" fillId="0" borderId="0" xfId="0" applyFont="1"/>
    <xf numFmtId="166" fontId="4" fillId="0" borderId="0" xfId="1" applyNumberFormat="1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166" fontId="4" fillId="0" borderId="1" xfId="1" applyNumberFormat="1" applyFont="1" applyBorder="1"/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/>
    <xf numFmtId="165" fontId="0" fillId="0" borderId="1" xfId="2" applyNumberFormat="1" applyFont="1" applyBorder="1"/>
    <xf numFmtId="166" fontId="2" fillId="0" borderId="1" xfId="1" applyNumberFormat="1" applyFont="1" applyBorder="1"/>
    <xf numFmtId="165" fontId="2" fillId="0" borderId="1" xfId="2" applyNumberFormat="1" applyFont="1" applyBorder="1"/>
    <xf numFmtId="164" fontId="7" fillId="0" borderId="1" xfId="2" applyNumberFormat="1" applyFont="1" applyBorder="1"/>
    <xf numFmtId="164" fontId="7" fillId="0" borderId="1" xfId="0" applyNumberFormat="1" applyFont="1" applyBorder="1"/>
    <xf numFmtId="166" fontId="7" fillId="0" borderId="1" xfId="0" applyNumberFormat="1" applyFont="1" applyBorder="1"/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" fillId="2" borderId="1" xfId="0" applyFont="1" applyFill="1" applyBorder="1"/>
    <xf numFmtId="164" fontId="7" fillId="3" borderId="2" xfId="0" applyNumberFormat="1" applyFont="1" applyFill="1" applyBorder="1" applyAlignment="1">
      <alignment horizontal="left" wrapText="1"/>
    </xf>
    <xf numFmtId="164" fontId="7" fillId="3" borderId="3" xfId="0" applyNumberFormat="1" applyFont="1" applyFill="1" applyBorder="1" applyAlignment="1">
      <alignment horizontal="left" wrapText="1"/>
    </xf>
    <xf numFmtId="164" fontId="7" fillId="3" borderId="4" xfId="0" applyNumberFormat="1" applyFont="1" applyFill="1" applyBorder="1" applyAlignment="1">
      <alignment horizontal="left" wrapText="1"/>
    </xf>
    <xf numFmtId="165" fontId="8" fillId="3" borderId="1" xfId="2" applyNumberFormat="1" applyFont="1" applyFill="1" applyBorder="1" applyAlignment="1">
      <alignment wrapText="1"/>
    </xf>
    <xf numFmtId="164" fontId="7" fillId="3" borderId="2" xfId="0" applyNumberFormat="1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left" vertical="center" wrapText="1"/>
    </xf>
    <xf numFmtId="164" fontId="7" fillId="0" borderId="1" xfId="2" applyNumberFormat="1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8" fillId="3" borderId="1" xfId="2" applyNumberFormat="1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vertical="center"/>
    </xf>
    <xf numFmtId="0" fontId="0" fillId="2" borderId="1" xfId="0" applyFill="1" applyBorder="1"/>
    <xf numFmtId="164" fontId="0" fillId="2" borderId="1" xfId="2" applyNumberFormat="1" applyFont="1" applyFill="1" applyBorder="1"/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164" fontId="0" fillId="0" borderId="10" xfId="2" applyNumberFormat="1" applyFont="1" applyBorder="1"/>
    <xf numFmtId="0" fontId="0" fillId="0" borderId="11" xfId="0" applyBorder="1"/>
    <xf numFmtId="0" fontId="0" fillId="2" borderId="12" xfId="0" applyFill="1" applyBorder="1"/>
    <xf numFmtId="164" fontId="0" fillId="0" borderId="13" xfId="2" applyNumberFormat="1" applyFont="1" applyBorder="1"/>
    <xf numFmtId="0" fontId="0" fillId="0" borderId="9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'YEAR 1'!$F$3:$F$10</c:f>
              <c:strCache>
                <c:ptCount val="8"/>
                <c:pt idx="0">
                  <c:v>Brazil</c:v>
                </c:pt>
                <c:pt idx="1">
                  <c:v>Canada</c:v>
                </c:pt>
                <c:pt idx="2">
                  <c:v>China</c:v>
                </c:pt>
                <c:pt idx="3">
                  <c:v>EU</c:v>
                </c:pt>
                <c:pt idx="4">
                  <c:v>India</c:v>
                </c:pt>
                <c:pt idx="5">
                  <c:v>Indonesia</c:v>
                </c:pt>
                <c:pt idx="6">
                  <c:v>Japan</c:v>
                </c:pt>
                <c:pt idx="7">
                  <c:v>US</c:v>
                </c:pt>
              </c:strCache>
            </c:strRef>
          </c:cat>
          <c:val>
            <c:numRef>
              <c:f>'YEAR 1'!$R$3:$R$10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5-402D-BD8F-FCC1FE922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21"/>
        <c:axId val="253511328"/>
        <c:axId val="253509360"/>
      </c:barChart>
      <c:catAx>
        <c:axId val="2535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3509360"/>
        <c:crosses val="autoZero"/>
        <c:auto val="1"/>
        <c:lblAlgn val="ctr"/>
        <c:lblOffset val="100"/>
        <c:noMultiLvlLbl val="0"/>
      </c:catAx>
      <c:valAx>
        <c:axId val="2535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outcome vs baseline (MUSD)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351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[1]Sheet1!$J$1</c:f>
          <c:strCache>
            <c:ptCount val="1"/>
            <c:pt idx="0">
              <c:v>Japan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[1]Sheet1!$J$7:$J$18</c:f>
              <c:numCache>
                <c:formatCode>General</c:formatCode>
                <c:ptCount val="12"/>
                <c:pt idx="0">
                  <c:v>234</c:v>
                </c:pt>
                <c:pt idx="1">
                  <c:v>240</c:v>
                </c:pt>
                <c:pt idx="2">
                  <c:v>246</c:v>
                </c:pt>
                <c:pt idx="3">
                  <c:v>252</c:v>
                </c:pt>
                <c:pt idx="4">
                  <c:v>258</c:v>
                </c:pt>
                <c:pt idx="5">
                  <c:v>264</c:v>
                </c:pt>
                <c:pt idx="6">
                  <c:v>270</c:v>
                </c:pt>
                <c:pt idx="7">
                  <c:v>276</c:v>
                </c:pt>
                <c:pt idx="8">
                  <c:v>282</c:v>
                </c:pt>
                <c:pt idx="9">
                  <c:v>288</c:v>
                </c:pt>
                <c:pt idx="10">
                  <c:v>294</c:v>
                </c:pt>
                <c:pt idx="11">
                  <c:v>300</c:v>
                </c:pt>
              </c:numCache>
            </c:numRef>
          </c:cat>
          <c:val>
            <c:numRef>
              <c:f>[1]Sheet1!$L$7:$L$18</c:f>
              <c:numCache>
                <c:formatCode>General</c:formatCode>
                <c:ptCount val="12"/>
                <c:pt idx="0">
                  <c:v>10680</c:v>
                </c:pt>
                <c:pt idx="1">
                  <c:v>8210</c:v>
                </c:pt>
                <c:pt idx="2">
                  <c:v>6240</c:v>
                </c:pt>
                <c:pt idx="3">
                  <c:v>4680</c:v>
                </c:pt>
                <c:pt idx="4">
                  <c:v>3430</c:v>
                </c:pt>
                <c:pt idx="5">
                  <c:v>2520</c:v>
                </c:pt>
                <c:pt idx="6">
                  <c:v>1800</c:v>
                </c:pt>
                <c:pt idx="7">
                  <c:v>1200</c:v>
                </c:pt>
                <c:pt idx="8">
                  <c:v>720</c:v>
                </c:pt>
                <c:pt idx="9">
                  <c:v>360</c:v>
                </c:pt>
                <c:pt idx="10">
                  <c:v>120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0-46F2-A394-7785145CF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[1]Sheet1!$I$2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[1]Sheet1!$M$1</c:f>
          <c:strCache>
            <c:ptCount val="1"/>
            <c:pt idx="0">
              <c:v>US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[1]Sheet1!$M$3:$M$18</c:f>
              <c:numCache>
                <c:formatCode>General</c:formatCode>
                <c:ptCount val="16"/>
                <c:pt idx="0">
                  <c:v>980</c:v>
                </c:pt>
                <c:pt idx="1">
                  <c:v>1008</c:v>
                </c:pt>
                <c:pt idx="2">
                  <c:v>1036</c:v>
                </c:pt>
                <c:pt idx="3">
                  <c:v>1064</c:v>
                </c:pt>
                <c:pt idx="4">
                  <c:v>1092</c:v>
                </c:pt>
                <c:pt idx="5">
                  <c:v>1120</c:v>
                </c:pt>
                <c:pt idx="6">
                  <c:v>1148</c:v>
                </c:pt>
                <c:pt idx="7">
                  <c:v>1176</c:v>
                </c:pt>
                <c:pt idx="8">
                  <c:v>1204</c:v>
                </c:pt>
                <c:pt idx="9">
                  <c:v>1232</c:v>
                </c:pt>
                <c:pt idx="10">
                  <c:v>1260</c:v>
                </c:pt>
                <c:pt idx="11">
                  <c:v>1288</c:v>
                </c:pt>
                <c:pt idx="12">
                  <c:v>1316</c:v>
                </c:pt>
                <c:pt idx="13">
                  <c:v>1344</c:v>
                </c:pt>
                <c:pt idx="14">
                  <c:v>1372</c:v>
                </c:pt>
                <c:pt idx="15">
                  <c:v>1400</c:v>
                </c:pt>
              </c:numCache>
            </c:numRef>
          </c:cat>
          <c:val>
            <c:numRef>
              <c:f>[1]Sheet1!$N$3:$N$18</c:f>
              <c:numCache>
                <c:formatCode>General</c:formatCode>
                <c:ptCount val="16"/>
                <c:pt idx="0">
                  <c:v>200</c:v>
                </c:pt>
                <c:pt idx="1">
                  <c:v>160</c:v>
                </c:pt>
                <c:pt idx="2">
                  <c:v>120</c:v>
                </c:pt>
                <c:pt idx="3">
                  <c:v>100</c:v>
                </c:pt>
                <c:pt idx="4">
                  <c:v>80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5-4E6C-9DF0-C5AAF1F51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[1]Sheet1!$M$1</c:f>
          <c:strCache>
            <c:ptCount val="1"/>
            <c:pt idx="0">
              <c:v>US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[1]Sheet1!$M$3:$M$18</c:f>
              <c:numCache>
                <c:formatCode>General</c:formatCode>
                <c:ptCount val="16"/>
                <c:pt idx="0">
                  <c:v>980</c:v>
                </c:pt>
                <c:pt idx="1">
                  <c:v>1008</c:v>
                </c:pt>
                <c:pt idx="2">
                  <c:v>1036</c:v>
                </c:pt>
                <c:pt idx="3">
                  <c:v>1064</c:v>
                </c:pt>
                <c:pt idx="4">
                  <c:v>1092</c:v>
                </c:pt>
                <c:pt idx="5">
                  <c:v>1120</c:v>
                </c:pt>
                <c:pt idx="6">
                  <c:v>1148</c:v>
                </c:pt>
                <c:pt idx="7">
                  <c:v>1176</c:v>
                </c:pt>
                <c:pt idx="8">
                  <c:v>1204</c:v>
                </c:pt>
                <c:pt idx="9">
                  <c:v>1232</c:v>
                </c:pt>
                <c:pt idx="10">
                  <c:v>1260</c:v>
                </c:pt>
                <c:pt idx="11">
                  <c:v>1288</c:v>
                </c:pt>
                <c:pt idx="12">
                  <c:v>1316</c:v>
                </c:pt>
                <c:pt idx="13">
                  <c:v>1344</c:v>
                </c:pt>
                <c:pt idx="14">
                  <c:v>1372</c:v>
                </c:pt>
                <c:pt idx="15">
                  <c:v>1400</c:v>
                </c:pt>
              </c:numCache>
            </c:numRef>
          </c:cat>
          <c:val>
            <c:numRef>
              <c:f>[1]Sheet1!$O$3:$O$18</c:f>
              <c:numCache>
                <c:formatCode>General</c:formatCode>
                <c:ptCount val="16"/>
                <c:pt idx="0">
                  <c:v>26600</c:v>
                </c:pt>
                <c:pt idx="1">
                  <c:v>21000</c:v>
                </c:pt>
                <c:pt idx="2">
                  <c:v>16520</c:v>
                </c:pt>
                <c:pt idx="3">
                  <c:v>13160</c:v>
                </c:pt>
                <c:pt idx="4">
                  <c:v>10360</c:v>
                </c:pt>
                <c:pt idx="5">
                  <c:v>8120</c:v>
                </c:pt>
                <c:pt idx="6">
                  <c:v>6440</c:v>
                </c:pt>
                <c:pt idx="7">
                  <c:v>5040</c:v>
                </c:pt>
                <c:pt idx="8">
                  <c:v>3920</c:v>
                </c:pt>
                <c:pt idx="9">
                  <c:v>2940</c:v>
                </c:pt>
                <c:pt idx="10">
                  <c:v>2100</c:v>
                </c:pt>
                <c:pt idx="11">
                  <c:v>1400</c:v>
                </c:pt>
                <c:pt idx="12">
                  <c:v>840</c:v>
                </c:pt>
                <c:pt idx="13">
                  <c:v>420</c:v>
                </c:pt>
                <c:pt idx="14">
                  <c:v>140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E-42C0-8ADC-7311960E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[1]Sheet1!$I$2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[1]Sheet1!$A$19</c:f>
          <c:strCache>
            <c:ptCount val="1"/>
            <c:pt idx="0">
              <c:v>China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[1]Sheet1!$A$20:$A$40</c:f>
              <c:numCache>
                <c:formatCode>General</c:formatCode>
                <c:ptCount val="21"/>
                <c:pt idx="0">
                  <c:v>840</c:v>
                </c:pt>
                <c:pt idx="1">
                  <c:v>868</c:v>
                </c:pt>
                <c:pt idx="2">
                  <c:v>896</c:v>
                </c:pt>
                <c:pt idx="3">
                  <c:v>924</c:v>
                </c:pt>
                <c:pt idx="4">
                  <c:v>952</c:v>
                </c:pt>
                <c:pt idx="5">
                  <c:v>980</c:v>
                </c:pt>
                <c:pt idx="6">
                  <c:v>1008</c:v>
                </c:pt>
                <c:pt idx="7">
                  <c:v>1036</c:v>
                </c:pt>
                <c:pt idx="8">
                  <c:v>1064</c:v>
                </c:pt>
                <c:pt idx="9">
                  <c:v>1092</c:v>
                </c:pt>
                <c:pt idx="10">
                  <c:v>1120</c:v>
                </c:pt>
                <c:pt idx="11">
                  <c:v>1148</c:v>
                </c:pt>
                <c:pt idx="12">
                  <c:v>1176</c:v>
                </c:pt>
                <c:pt idx="13">
                  <c:v>1204</c:v>
                </c:pt>
                <c:pt idx="14">
                  <c:v>1232</c:v>
                </c:pt>
                <c:pt idx="15">
                  <c:v>1260</c:v>
                </c:pt>
                <c:pt idx="16">
                  <c:v>1288</c:v>
                </c:pt>
                <c:pt idx="17">
                  <c:v>1316</c:v>
                </c:pt>
                <c:pt idx="18">
                  <c:v>1344</c:v>
                </c:pt>
                <c:pt idx="19">
                  <c:v>1372</c:v>
                </c:pt>
                <c:pt idx="20">
                  <c:v>1400</c:v>
                </c:pt>
              </c:numCache>
            </c:numRef>
          </c:cat>
          <c:val>
            <c:numRef>
              <c:f>[1]Sheet1!$B$20:$B$40</c:f>
              <c:numCache>
                <c:formatCode>General</c:formatCode>
                <c:ptCount val="21"/>
                <c:pt idx="0">
                  <c:v>60</c:v>
                </c:pt>
                <c:pt idx="1">
                  <c:v>56</c:v>
                </c:pt>
                <c:pt idx="2">
                  <c:v>52</c:v>
                </c:pt>
                <c:pt idx="3">
                  <c:v>48</c:v>
                </c:pt>
                <c:pt idx="4">
                  <c:v>44</c:v>
                </c:pt>
                <c:pt idx="5">
                  <c:v>40</c:v>
                </c:pt>
                <c:pt idx="6">
                  <c:v>36</c:v>
                </c:pt>
                <c:pt idx="7">
                  <c:v>32</c:v>
                </c:pt>
                <c:pt idx="8">
                  <c:v>28</c:v>
                </c:pt>
                <c:pt idx="9">
                  <c:v>24</c:v>
                </c:pt>
                <c:pt idx="10">
                  <c:v>20</c:v>
                </c:pt>
                <c:pt idx="11">
                  <c:v>16</c:v>
                </c:pt>
                <c:pt idx="12">
                  <c:v>13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1-468A-808C-F2251C84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[1]Sheet1!$A$19</c:f>
          <c:strCache>
            <c:ptCount val="1"/>
            <c:pt idx="0">
              <c:v>China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[1]Sheet1!$A$20:$A$40</c:f>
              <c:numCache>
                <c:formatCode>General</c:formatCode>
                <c:ptCount val="21"/>
                <c:pt idx="0">
                  <c:v>840</c:v>
                </c:pt>
                <c:pt idx="1">
                  <c:v>868</c:v>
                </c:pt>
                <c:pt idx="2">
                  <c:v>896</c:v>
                </c:pt>
                <c:pt idx="3">
                  <c:v>924</c:v>
                </c:pt>
                <c:pt idx="4">
                  <c:v>952</c:v>
                </c:pt>
                <c:pt idx="5">
                  <c:v>980</c:v>
                </c:pt>
                <c:pt idx="6">
                  <c:v>1008</c:v>
                </c:pt>
                <c:pt idx="7">
                  <c:v>1036</c:v>
                </c:pt>
                <c:pt idx="8">
                  <c:v>1064</c:v>
                </c:pt>
                <c:pt idx="9">
                  <c:v>1092</c:v>
                </c:pt>
                <c:pt idx="10">
                  <c:v>1120</c:v>
                </c:pt>
                <c:pt idx="11">
                  <c:v>1148</c:v>
                </c:pt>
                <c:pt idx="12">
                  <c:v>1176</c:v>
                </c:pt>
                <c:pt idx="13">
                  <c:v>1204</c:v>
                </c:pt>
                <c:pt idx="14">
                  <c:v>1232</c:v>
                </c:pt>
                <c:pt idx="15">
                  <c:v>1260</c:v>
                </c:pt>
                <c:pt idx="16">
                  <c:v>1288</c:v>
                </c:pt>
                <c:pt idx="17">
                  <c:v>1316</c:v>
                </c:pt>
                <c:pt idx="18">
                  <c:v>1344</c:v>
                </c:pt>
                <c:pt idx="19">
                  <c:v>1372</c:v>
                </c:pt>
                <c:pt idx="20">
                  <c:v>1400</c:v>
                </c:pt>
              </c:numCache>
            </c:numRef>
          </c:cat>
          <c:val>
            <c:numRef>
              <c:f>[1]Sheet1!$C$20:$C$40</c:f>
              <c:numCache>
                <c:formatCode>General</c:formatCode>
                <c:ptCount val="21"/>
                <c:pt idx="0">
                  <c:v>14028</c:v>
                </c:pt>
                <c:pt idx="1">
                  <c:v>12348</c:v>
                </c:pt>
                <c:pt idx="2">
                  <c:v>10780</c:v>
                </c:pt>
                <c:pt idx="3">
                  <c:v>9324</c:v>
                </c:pt>
                <c:pt idx="4">
                  <c:v>7980</c:v>
                </c:pt>
                <c:pt idx="5">
                  <c:v>6748</c:v>
                </c:pt>
                <c:pt idx="6">
                  <c:v>5628</c:v>
                </c:pt>
                <c:pt idx="7">
                  <c:v>4620</c:v>
                </c:pt>
                <c:pt idx="8">
                  <c:v>3724</c:v>
                </c:pt>
                <c:pt idx="9">
                  <c:v>2940</c:v>
                </c:pt>
                <c:pt idx="10">
                  <c:v>2268</c:v>
                </c:pt>
                <c:pt idx="11">
                  <c:v>1708</c:v>
                </c:pt>
                <c:pt idx="12">
                  <c:v>1260</c:v>
                </c:pt>
                <c:pt idx="13">
                  <c:v>896</c:v>
                </c:pt>
                <c:pt idx="14">
                  <c:v>616</c:v>
                </c:pt>
                <c:pt idx="15">
                  <c:v>420</c:v>
                </c:pt>
                <c:pt idx="16">
                  <c:v>280</c:v>
                </c:pt>
                <c:pt idx="17">
                  <c:v>168</c:v>
                </c:pt>
                <c:pt idx="18">
                  <c:v>84</c:v>
                </c:pt>
                <c:pt idx="19">
                  <c:v>28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F-454D-8769-A823BE9F3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[1]Sheet1!$I$2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[1]Sheet1!$D$19</c:f>
          <c:strCache>
            <c:ptCount val="1"/>
            <c:pt idx="0">
              <c:v>India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[1]Sheet1!$D$20:$D$40</c:f>
              <c:numCache>
                <c:formatCode>General</c:formatCode>
                <c:ptCount val="21"/>
                <c:pt idx="0">
                  <c:v>600</c:v>
                </c:pt>
                <c:pt idx="1">
                  <c:v>620</c:v>
                </c:pt>
                <c:pt idx="2">
                  <c:v>640</c:v>
                </c:pt>
                <c:pt idx="3">
                  <c:v>660</c:v>
                </c:pt>
                <c:pt idx="4">
                  <c:v>680</c:v>
                </c:pt>
                <c:pt idx="5">
                  <c:v>700</c:v>
                </c:pt>
                <c:pt idx="6">
                  <c:v>720</c:v>
                </c:pt>
                <c:pt idx="7">
                  <c:v>740</c:v>
                </c:pt>
                <c:pt idx="8">
                  <c:v>760</c:v>
                </c:pt>
                <c:pt idx="9">
                  <c:v>780</c:v>
                </c:pt>
                <c:pt idx="10">
                  <c:v>800</c:v>
                </c:pt>
                <c:pt idx="11">
                  <c:v>820</c:v>
                </c:pt>
                <c:pt idx="12">
                  <c:v>840</c:v>
                </c:pt>
                <c:pt idx="13">
                  <c:v>860</c:v>
                </c:pt>
                <c:pt idx="14">
                  <c:v>880</c:v>
                </c:pt>
                <c:pt idx="15">
                  <c:v>900</c:v>
                </c:pt>
                <c:pt idx="16">
                  <c:v>920</c:v>
                </c:pt>
                <c:pt idx="17">
                  <c:v>940</c:v>
                </c:pt>
                <c:pt idx="18">
                  <c:v>960</c:v>
                </c:pt>
                <c:pt idx="19">
                  <c:v>980</c:v>
                </c:pt>
                <c:pt idx="20">
                  <c:v>1000</c:v>
                </c:pt>
              </c:numCache>
            </c:numRef>
          </c:cat>
          <c:val>
            <c:numRef>
              <c:f>[1]Sheet1!$E$20:$E$40</c:f>
              <c:numCache>
                <c:formatCode>General</c:formatCode>
                <c:ptCount val="21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60</c:v>
                </c:pt>
                <c:pt idx="4">
                  <c:v>55</c:v>
                </c:pt>
                <c:pt idx="5">
                  <c:v>50</c:v>
                </c:pt>
                <c:pt idx="6">
                  <c:v>42</c:v>
                </c:pt>
                <c:pt idx="7">
                  <c:v>36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16</c:v>
                </c:pt>
                <c:pt idx="12">
                  <c:v>13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D-49E6-BEE6-AFFD16D3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[1]Sheet1!$D$19</c:f>
          <c:strCache>
            <c:ptCount val="1"/>
            <c:pt idx="0">
              <c:v>India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[1]Sheet1!$D$20:$D$40</c:f>
              <c:numCache>
                <c:formatCode>General</c:formatCode>
                <c:ptCount val="21"/>
                <c:pt idx="0">
                  <c:v>600</c:v>
                </c:pt>
                <c:pt idx="1">
                  <c:v>620</c:v>
                </c:pt>
                <c:pt idx="2">
                  <c:v>640</c:v>
                </c:pt>
                <c:pt idx="3">
                  <c:v>660</c:v>
                </c:pt>
                <c:pt idx="4">
                  <c:v>680</c:v>
                </c:pt>
                <c:pt idx="5">
                  <c:v>700</c:v>
                </c:pt>
                <c:pt idx="6">
                  <c:v>720</c:v>
                </c:pt>
                <c:pt idx="7">
                  <c:v>740</c:v>
                </c:pt>
                <c:pt idx="8">
                  <c:v>760</c:v>
                </c:pt>
                <c:pt idx="9">
                  <c:v>780</c:v>
                </c:pt>
                <c:pt idx="10">
                  <c:v>800</c:v>
                </c:pt>
                <c:pt idx="11">
                  <c:v>820</c:v>
                </c:pt>
                <c:pt idx="12">
                  <c:v>840</c:v>
                </c:pt>
                <c:pt idx="13">
                  <c:v>860</c:v>
                </c:pt>
                <c:pt idx="14">
                  <c:v>880</c:v>
                </c:pt>
                <c:pt idx="15">
                  <c:v>900</c:v>
                </c:pt>
                <c:pt idx="16">
                  <c:v>920</c:v>
                </c:pt>
                <c:pt idx="17">
                  <c:v>940</c:v>
                </c:pt>
                <c:pt idx="18">
                  <c:v>960</c:v>
                </c:pt>
                <c:pt idx="19">
                  <c:v>980</c:v>
                </c:pt>
                <c:pt idx="20">
                  <c:v>1000</c:v>
                </c:pt>
              </c:numCache>
            </c:numRef>
          </c:cat>
          <c:val>
            <c:numRef>
              <c:f>[1]Sheet1!$F$20:$F$40</c:f>
              <c:numCache>
                <c:formatCode>General</c:formatCode>
                <c:ptCount val="21"/>
                <c:pt idx="0">
                  <c:v>12380</c:v>
                </c:pt>
                <c:pt idx="1">
                  <c:v>10580</c:v>
                </c:pt>
                <c:pt idx="2">
                  <c:v>8980</c:v>
                </c:pt>
                <c:pt idx="3">
                  <c:v>7580</c:v>
                </c:pt>
                <c:pt idx="4">
                  <c:v>6330</c:v>
                </c:pt>
                <c:pt idx="5">
                  <c:v>5280</c:v>
                </c:pt>
                <c:pt idx="6">
                  <c:v>4280</c:v>
                </c:pt>
                <c:pt idx="7">
                  <c:v>3440</c:v>
                </c:pt>
                <c:pt idx="8">
                  <c:v>2720</c:v>
                </c:pt>
                <c:pt idx="9">
                  <c:v>2120</c:v>
                </c:pt>
                <c:pt idx="10">
                  <c:v>1620</c:v>
                </c:pt>
                <c:pt idx="11">
                  <c:v>1220</c:v>
                </c:pt>
                <c:pt idx="12">
                  <c:v>900</c:v>
                </c:pt>
                <c:pt idx="13">
                  <c:v>640</c:v>
                </c:pt>
                <c:pt idx="14">
                  <c:v>440</c:v>
                </c:pt>
                <c:pt idx="15">
                  <c:v>300</c:v>
                </c:pt>
                <c:pt idx="16">
                  <c:v>200</c:v>
                </c:pt>
                <c:pt idx="17">
                  <c:v>120</c:v>
                </c:pt>
                <c:pt idx="18">
                  <c:v>60</c:v>
                </c:pt>
                <c:pt idx="19">
                  <c:v>20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0-4A15-BB2E-10D0C98D3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[1]Sheet1!$I$2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[1]Sheet1!$G$19</c:f>
          <c:strCache>
            <c:ptCount val="1"/>
            <c:pt idx="0">
              <c:v>Indonesia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[1]Sheet1!$G$20:$G$40</c:f>
              <c:numCache>
                <c:formatCode>General</c:formatCode>
                <c:ptCount val="21"/>
                <c:pt idx="0">
                  <c:v>60</c:v>
                </c:pt>
                <c:pt idx="1">
                  <c:v>62</c:v>
                </c:pt>
                <c:pt idx="2">
                  <c:v>64</c:v>
                </c:pt>
                <c:pt idx="3">
                  <c:v>66</c:v>
                </c:pt>
                <c:pt idx="4">
                  <c:v>68</c:v>
                </c:pt>
                <c:pt idx="5">
                  <c:v>70</c:v>
                </c:pt>
                <c:pt idx="6">
                  <c:v>72</c:v>
                </c:pt>
                <c:pt idx="7">
                  <c:v>74</c:v>
                </c:pt>
                <c:pt idx="8">
                  <c:v>76</c:v>
                </c:pt>
                <c:pt idx="9">
                  <c:v>78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86</c:v>
                </c:pt>
                <c:pt idx="14">
                  <c:v>88</c:v>
                </c:pt>
                <c:pt idx="15">
                  <c:v>90</c:v>
                </c:pt>
                <c:pt idx="16">
                  <c:v>92</c:v>
                </c:pt>
                <c:pt idx="17">
                  <c:v>94</c:v>
                </c:pt>
                <c:pt idx="18">
                  <c:v>96</c:v>
                </c:pt>
                <c:pt idx="19">
                  <c:v>98</c:v>
                </c:pt>
                <c:pt idx="20">
                  <c:v>100</c:v>
                </c:pt>
              </c:numCache>
            </c:numRef>
          </c:cat>
          <c:val>
            <c:numRef>
              <c:f>[1]Sheet1!$H$20:$H$40</c:f>
              <c:numCache>
                <c:formatCode>General</c:formatCode>
                <c:ptCount val="21"/>
                <c:pt idx="0">
                  <c:v>150</c:v>
                </c:pt>
                <c:pt idx="1">
                  <c:v>125</c:v>
                </c:pt>
                <c:pt idx="2">
                  <c:v>110</c:v>
                </c:pt>
                <c:pt idx="3">
                  <c:v>100</c:v>
                </c:pt>
                <c:pt idx="4">
                  <c:v>90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  <c:pt idx="10">
                  <c:v>30</c:v>
                </c:pt>
                <c:pt idx="11">
                  <c:v>26</c:v>
                </c:pt>
                <c:pt idx="12">
                  <c:v>22</c:v>
                </c:pt>
                <c:pt idx="13">
                  <c:v>18</c:v>
                </c:pt>
                <c:pt idx="14">
                  <c:v>15</c:v>
                </c:pt>
                <c:pt idx="15">
                  <c:v>10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3-4922-8BAF-CE1D7BB3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[1]Sheet1!$G$19</c:f>
          <c:strCache>
            <c:ptCount val="1"/>
            <c:pt idx="0">
              <c:v>Indonesia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[1]Sheet1!$G$20:$G$40</c:f>
              <c:numCache>
                <c:formatCode>General</c:formatCode>
                <c:ptCount val="21"/>
                <c:pt idx="0">
                  <c:v>60</c:v>
                </c:pt>
                <c:pt idx="1">
                  <c:v>62</c:v>
                </c:pt>
                <c:pt idx="2">
                  <c:v>64</c:v>
                </c:pt>
                <c:pt idx="3">
                  <c:v>66</c:v>
                </c:pt>
                <c:pt idx="4">
                  <c:v>68</c:v>
                </c:pt>
                <c:pt idx="5">
                  <c:v>70</c:v>
                </c:pt>
                <c:pt idx="6">
                  <c:v>72</c:v>
                </c:pt>
                <c:pt idx="7">
                  <c:v>74</c:v>
                </c:pt>
                <c:pt idx="8">
                  <c:v>76</c:v>
                </c:pt>
                <c:pt idx="9">
                  <c:v>78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86</c:v>
                </c:pt>
                <c:pt idx="14">
                  <c:v>88</c:v>
                </c:pt>
                <c:pt idx="15">
                  <c:v>90</c:v>
                </c:pt>
                <c:pt idx="16">
                  <c:v>92</c:v>
                </c:pt>
                <c:pt idx="17">
                  <c:v>94</c:v>
                </c:pt>
                <c:pt idx="18">
                  <c:v>96</c:v>
                </c:pt>
                <c:pt idx="19">
                  <c:v>98</c:v>
                </c:pt>
                <c:pt idx="20">
                  <c:v>100</c:v>
                </c:pt>
              </c:numCache>
            </c:numRef>
          </c:cat>
          <c:val>
            <c:numRef>
              <c:f>[1]Sheet1!$I$20:$I$40</c:f>
              <c:numCache>
                <c:formatCode>General</c:formatCode>
                <c:ptCount val="21"/>
                <c:pt idx="0">
                  <c:v>2030</c:v>
                </c:pt>
                <c:pt idx="1">
                  <c:v>1730</c:v>
                </c:pt>
                <c:pt idx="2">
                  <c:v>1480</c:v>
                </c:pt>
                <c:pt idx="3">
                  <c:v>1260</c:v>
                </c:pt>
                <c:pt idx="4">
                  <c:v>1060</c:v>
                </c:pt>
                <c:pt idx="5">
                  <c:v>880</c:v>
                </c:pt>
                <c:pt idx="6">
                  <c:v>720</c:v>
                </c:pt>
                <c:pt idx="7">
                  <c:v>580</c:v>
                </c:pt>
                <c:pt idx="8">
                  <c:v>460</c:v>
                </c:pt>
                <c:pt idx="9">
                  <c:v>360</c:v>
                </c:pt>
                <c:pt idx="10">
                  <c:v>280</c:v>
                </c:pt>
                <c:pt idx="11">
                  <c:v>220</c:v>
                </c:pt>
                <c:pt idx="12">
                  <c:v>168</c:v>
                </c:pt>
                <c:pt idx="13">
                  <c:v>124</c:v>
                </c:pt>
                <c:pt idx="14">
                  <c:v>80</c:v>
                </c:pt>
                <c:pt idx="15">
                  <c:v>60</c:v>
                </c:pt>
                <c:pt idx="16">
                  <c:v>40</c:v>
                </c:pt>
                <c:pt idx="17">
                  <c:v>24</c:v>
                </c:pt>
                <c:pt idx="18">
                  <c:v>12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9-4E34-AFE1-9C8C2661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[1]Sheet1!$I$2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'YEAR 2'!$F$3:$F$10</c:f>
              <c:strCache>
                <c:ptCount val="8"/>
                <c:pt idx="0">
                  <c:v>Brazil</c:v>
                </c:pt>
                <c:pt idx="1">
                  <c:v>Canada</c:v>
                </c:pt>
                <c:pt idx="2">
                  <c:v>China</c:v>
                </c:pt>
                <c:pt idx="3">
                  <c:v>EU</c:v>
                </c:pt>
                <c:pt idx="4">
                  <c:v>India</c:v>
                </c:pt>
                <c:pt idx="5">
                  <c:v>Indonesia</c:v>
                </c:pt>
                <c:pt idx="6">
                  <c:v>Japan</c:v>
                </c:pt>
                <c:pt idx="7">
                  <c:v>US</c:v>
                </c:pt>
              </c:strCache>
            </c:strRef>
          </c:cat>
          <c:val>
            <c:numRef>
              <c:f>'YEAR 2'!$R$3:$R$10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5B5-9C1C-7ED7FD84A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21"/>
        <c:axId val="253511328"/>
        <c:axId val="253509360"/>
      </c:barChart>
      <c:catAx>
        <c:axId val="2535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3509360"/>
        <c:crosses val="autoZero"/>
        <c:auto val="1"/>
        <c:lblAlgn val="ctr"/>
        <c:lblOffset val="100"/>
        <c:noMultiLvlLbl val="0"/>
      </c:catAx>
      <c:valAx>
        <c:axId val="2535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outcome vs baseline (MUSD)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351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[1]Sheet1!$A$1</c:f>
          <c:strCache>
            <c:ptCount val="1"/>
            <c:pt idx="0">
              <c:v>Brazil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[1]Sheet1!$A$6:$A$18</c:f>
              <c:numCache>
                <c:formatCode>General</c:formatCode>
                <c:ptCount val="13"/>
                <c:pt idx="0">
                  <c:v>76</c:v>
                </c:pt>
                <c:pt idx="1">
                  <c:v>78</c:v>
                </c:pt>
                <c:pt idx="2">
                  <c:v>80</c:v>
                </c:pt>
                <c:pt idx="3">
                  <c:v>82</c:v>
                </c:pt>
                <c:pt idx="4">
                  <c:v>84</c:v>
                </c:pt>
                <c:pt idx="5">
                  <c:v>86</c:v>
                </c:pt>
                <c:pt idx="6">
                  <c:v>88</c:v>
                </c:pt>
                <c:pt idx="7">
                  <c:v>90</c:v>
                </c:pt>
                <c:pt idx="8">
                  <c:v>92</c:v>
                </c:pt>
                <c:pt idx="9">
                  <c:v>94</c:v>
                </c:pt>
                <c:pt idx="10">
                  <c:v>96</c:v>
                </c:pt>
                <c:pt idx="11">
                  <c:v>98</c:v>
                </c:pt>
                <c:pt idx="12">
                  <c:v>100</c:v>
                </c:pt>
              </c:numCache>
            </c:numRef>
          </c:cat>
          <c:val>
            <c:numRef>
              <c:f>[1]Sheet1!$C$6:$C$18</c:f>
              <c:numCache>
                <c:formatCode>General</c:formatCode>
                <c:ptCount val="13"/>
                <c:pt idx="0">
                  <c:v>3980</c:v>
                </c:pt>
                <c:pt idx="1">
                  <c:v>3180</c:v>
                </c:pt>
                <c:pt idx="2">
                  <c:v>2500</c:v>
                </c:pt>
                <c:pt idx="3">
                  <c:v>1940</c:v>
                </c:pt>
                <c:pt idx="4">
                  <c:v>1500</c:v>
                </c:pt>
                <c:pt idx="5">
                  <c:v>1140</c:v>
                </c:pt>
                <c:pt idx="6">
                  <c:v>840</c:v>
                </c:pt>
                <c:pt idx="7">
                  <c:v>600</c:v>
                </c:pt>
                <c:pt idx="8">
                  <c:v>400</c:v>
                </c:pt>
                <c:pt idx="9">
                  <c:v>240</c:v>
                </c:pt>
                <c:pt idx="10">
                  <c:v>120</c:v>
                </c:pt>
                <c:pt idx="11">
                  <c:v>40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B-4B6C-8E06-6DE8588C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[1]Sheet1!$A$1</c:f>
          <c:strCache>
            <c:ptCount val="1"/>
            <c:pt idx="0">
              <c:v>Brazil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[1]Sheet1!$A$6:$A$18</c:f>
              <c:numCache>
                <c:formatCode>General</c:formatCode>
                <c:ptCount val="13"/>
                <c:pt idx="0">
                  <c:v>76</c:v>
                </c:pt>
                <c:pt idx="1">
                  <c:v>78</c:v>
                </c:pt>
                <c:pt idx="2">
                  <c:v>80</c:v>
                </c:pt>
                <c:pt idx="3">
                  <c:v>82</c:v>
                </c:pt>
                <c:pt idx="4">
                  <c:v>84</c:v>
                </c:pt>
                <c:pt idx="5">
                  <c:v>86</c:v>
                </c:pt>
                <c:pt idx="6">
                  <c:v>88</c:v>
                </c:pt>
                <c:pt idx="7">
                  <c:v>90</c:v>
                </c:pt>
                <c:pt idx="8">
                  <c:v>92</c:v>
                </c:pt>
                <c:pt idx="9">
                  <c:v>94</c:v>
                </c:pt>
                <c:pt idx="10">
                  <c:v>96</c:v>
                </c:pt>
                <c:pt idx="11">
                  <c:v>98</c:v>
                </c:pt>
                <c:pt idx="12">
                  <c:v>100</c:v>
                </c:pt>
              </c:numCache>
            </c:numRef>
          </c:cat>
          <c:val>
            <c:numRef>
              <c:f>[1]Sheet1!$B$6:$B$18</c:f>
              <c:numCache>
                <c:formatCode>General</c:formatCode>
                <c:ptCount val="13"/>
                <c:pt idx="0">
                  <c:v>400</c:v>
                </c:pt>
                <c:pt idx="1">
                  <c:v>340</c:v>
                </c:pt>
                <c:pt idx="2">
                  <c:v>280</c:v>
                </c:pt>
                <c:pt idx="3">
                  <c:v>220</c:v>
                </c:pt>
                <c:pt idx="4">
                  <c:v>180</c:v>
                </c:pt>
                <c:pt idx="5">
                  <c:v>150</c:v>
                </c:pt>
                <c:pt idx="6">
                  <c:v>120</c:v>
                </c:pt>
                <c:pt idx="7">
                  <c:v>100</c:v>
                </c:pt>
                <c:pt idx="8">
                  <c:v>80</c:v>
                </c:pt>
                <c:pt idx="9">
                  <c:v>60</c:v>
                </c:pt>
                <c:pt idx="10">
                  <c:v>40</c:v>
                </c:pt>
                <c:pt idx="11">
                  <c:v>20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2-464B-BC71-500BF678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[1]Sheet1!$D$1</c:f>
          <c:strCache>
            <c:ptCount val="1"/>
            <c:pt idx="0">
              <c:v>Canada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[1]Sheet1!$D$3:$D$18</c:f>
              <c:numCache>
                <c:formatCode>General</c:formatCode>
                <c:ptCount val="16"/>
                <c:pt idx="0">
                  <c:v>70</c:v>
                </c:pt>
                <c:pt idx="1">
                  <c:v>72</c:v>
                </c:pt>
                <c:pt idx="2">
                  <c:v>74</c:v>
                </c:pt>
                <c:pt idx="3">
                  <c:v>76</c:v>
                </c:pt>
                <c:pt idx="4">
                  <c:v>78</c:v>
                </c:pt>
                <c:pt idx="5">
                  <c:v>10</c:v>
                </c:pt>
                <c:pt idx="6">
                  <c:v>82</c:v>
                </c:pt>
                <c:pt idx="7">
                  <c:v>84</c:v>
                </c:pt>
                <c:pt idx="8">
                  <c:v>86</c:v>
                </c:pt>
                <c:pt idx="9">
                  <c:v>88</c:v>
                </c:pt>
                <c:pt idx="10">
                  <c:v>90</c:v>
                </c:pt>
                <c:pt idx="11">
                  <c:v>92</c:v>
                </c:pt>
                <c:pt idx="12">
                  <c:v>94</c:v>
                </c:pt>
                <c:pt idx="13">
                  <c:v>96</c:v>
                </c:pt>
                <c:pt idx="14">
                  <c:v>98</c:v>
                </c:pt>
                <c:pt idx="15">
                  <c:v>100</c:v>
                </c:pt>
              </c:numCache>
            </c:numRef>
          </c:cat>
          <c:val>
            <c:numRef>
              <c:f>[1]Sheet1!$E$3:$E$18</c:f>
              <c:numCache>
                <c:formatCode>General</c:formatCode>
                <c:ptCount val="16"/>
                <c:pt idx="0">
                  <c:v>300</c:v>
                </c:pt>
                <c:pt idx="1">
                  <c:v>240</c:v>
                </c:pt>
                <c:pt idx="2">
                  <c:v>200</c:v>
                </c:pt>
                <c:pt idx="3">
                  <c:v>160</c:v>
                </c:pt>
                <c:pt idx="4">
                  <c:v>130</c:v>
                </c:pt>
                <c:pt idx="5">
                  <c:v>100</c:v>
                </c:pt>
                <c:pt idx="6">
                  <c:v>80</c:v>
                </c:pt>
                <c:pt idx="7">
                  <c:v>70</c:v>
                </c:pt>
                <c:pt idx="8">
                  <c:v>60</c:v>
                </c:pt>
                <c:pt idx="9">
                  <c:v>50</c:v>
                </c:pt>
                <c:pt idx="10">
                  <c:v>40</c:v>
                </c:pt>
                <c:pt idx="11">
                  <c:v>30</c:v>
                </c:pt>
                <c:pt idx="12">
                  <c:v>20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9-4A60-828E-E082A4ECF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[1]Sheet1!$D$1</c:f>
          <c:strCache>
            <c:ptCount val="1"/>
            <c:pt idx="0">
              <c:v>Canada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[1]Sheet1!$F$2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[1]Sheet1!$D$3:$D$18</c:f>
              <c:numCache>
                <c:formatCode>General</c:formatCode>
                <c:ptCount val="16"/>
                <c:pt idx="0">
                  <c:v>70</c:v>
                </c:pt>
                <c:pt idx="1">
                  <c:v>72</c:v>
                </c:pt>
                <c:pt idx="2">
                  <c:v>74</c:v>
                </c:pt>
                <c:pt idx="3">
                  <c:v>76</c:v>
                </c:pt>
                <c:pt idx="4">
                  <c:v>78</c:v>
                </c:pt>
                <c:pt idx="5">
                  <c:v>10</c:v>
                </c:pt>
                <c:pt idx="6">
                  <c:v>82</c:v>
                </c:pt>
                <c:pt idx="7">
                  <c:v>84</c:v>
                </c:pt>
                <c:pt idx="8">
                  <c:v>86</c:v>
                </c:pt>
                <c:pt idx="9">
                  <c:v>88</c:v>
                </c:pt>
                <c:pt idx="10">
                  <c:v>90</c:v>
                </c:pt>
                <c:pt idx="11">
                  <c:v>92</c:v>
                </c:pt>
                <c:pt idx="12">
                  <c:v>94</c:v>
                </c:pt>
                <c:pt idx="13">
                  <c:v>96</c:v>
                </c:pt>
                <c:pt idx="14">
                  <c:v>98</c:v>
                </c:pt>
                <c:pt idx="15">
                  <c:v>100</c:v>
                </c:pt>
              </c:numCache>
            </c:numRef>
          </c:cat>
          <c:val>
            <c:numRef>
              <c:f>[1]Sheet1!$F$3:$F$18</c:f>
              <c:numCache>
                <c:formatCode>General</c:formatCode>
                <c:ptCount val="16"/>
                <c:pt idx="0">
                  <c:v>2990</c:v>
                </c:pt>
                <c:pt idx="1">
                  <c:v>2390</c:v>
                </c:pt>
                <c:pt idx="2">
                  <c:v>1910</c:v>
                </c:pt>
                <c:pt idx="3">
                  <c:v>1510</c:v>
                </c:pt>
                <c:pt idx="4">
                  <c:v>1190</c:v>
                </c:pt>
                <c:pt idx="5">
                  <c:v>930</c:v>
                </c:pt>
                <c:pt idx="6">
                  <c:v>730</c:v>
                </c:pt>
                <c:pt idx="7">
                  <c:v>570</c:v>
                </c:pt>
                <c:pt idx="8">
                  <c:v>430</c:v>
                </c:pt>
                <c:pt idx="9">
                  <c:v>310</c:v>
                </c:pt>
                <c:pt idx="10">
                  <c:v>210</c:v>
                </c:pt>
                <c:pt idx="11">
                  <c:v>130</c:v>
                </c:pt>
                <c:pt idx="12">
                  <c:v>70</c:v>
                </c:pt>
                <c:pt idx="13">
                  <c:v>30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0-40D8-A58E-E573CF7F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[1]Sheet1!$F$2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[1]Sheet1!$G$1</c:f>
          <c:strCache>
            <c:ptCount val="1"/>
            <c:pt idx="0">
              <c:v>EU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[1]Sheet1!$G$3:$G$18</c:f>
              <c:numCache>
                <c:formatCode>General</c:formatCode>
                <c:ptCount val="16"/>
                <c:pt idx="0">
                  <c:v>560</c:v>
                </c:pt>
                <c:pt idx="1">
                  <c:v>576</c:v>
                </c:pt>
                <c:pt idx="2">
                  <c:v>592</c:v>
                </c:pt>
                <c:pt idx="3">
                  <c:v>608</c:v>
                </c:pt>
                <c:pt idx="4">
                  <c:v>624</c:v>
                </c:pt>
                <c:pt idx="5">
                  <c:v>640</c:v>
                </c:pt>
                <c:pt idx="6">
                  <c:v>656</c:v>
                </c:pt>
                <c:pt idx="7">
                  <c:v>672</c:v>
                </c:pt>
                <c:pt idx="8">
                  <c:v>688</c:v>
                </c:pt>
                <c:pt idx="9">
                  <c:v>704</c:v>
                </c:pt>
                <c:pt idx="10">
                  <c:v>720</c:v>
                </c:pt>
                <c:pt idx="11">
                  <c:v>736</c:v>
                </c:pt>
                <c:pt idx="12">
                  <c:v>752</c:v>
                </c:pt>
                <c:pt idx="13">
                  <c:v>768</c:v>
                </c:pt>
                <c:pt idx="14">
                  <c:v>784</c:v>
                </c:pt>
                <c:pt idx="15">
                  <c:v>800</c:v>
                </c:pt>
              </c:numCache>
            </c:numRef>
          </c:cat>
          <c:val>
            <c:numRef>
              <c:f>[1]Sheet1!$H$3:$H$18</c:f>
              <c:numCache>
                <c:formatCode>General</c:formatCode>
                <c:ptCount val="16"/>
                <c:pt idx="0">
                  <c:v>400</c:v>
                </c:pt>
                <c:pt idx="1">
                  <c:v>320</c:v>
                </c:pt>
                <c:pt idx="2">
                  <c:v>260</c:v>
                </c:pt>
                <c:pt idx="3">
                  <c:v>220</c:v>
                </c:pt>
                <c:pt idx="4">
                  <c:v>180</c:v>
                </c:pt>
                <c:pt idx="5">
                  <c:v>140</c:v>
                </c:pt>
                <c:pt idx="6">
                  <c:v>120</c:v>
                </c:pt>
                <c:pt idx="7">
                  <c:v>100</c:v>
                </c:pt>
                <c:pt idx="8">
                  <c:v>80</c:v>
                </c:pt>
                <c:pt idx="9">
                  <c:v>60</c:v>
                </c:pt>
                <c:pt idx="10">
                  <c:v>50</c:v>
                </c:pt>
                <c:pt idx="11">
                  <c:v>40</c:v>
                </c:pt>
                <c:pt idx="12">
                  <c:v>30</c:v>
                </c:pt>
                <c:pt idx="13">
                  <c:v>20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E-402E-AA92-C7BAA2852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[1]Sheet1!$G$1</c:f>
          <c:strCache>
            <c:ptCount val="1"/>
            <c:pt idx="0">
              <c:v>EU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[1]Sheet1!$G$3:$G$18</c:f>
              <c:numCache>
                <c:formatCode>General</c:formatCode>
                <c:ptCount val="16"/>
                <c:pt idx="0">
                  <c:v>560</c:v>
                </c:pt>
                <c:pt idx="1">
                  <c:v>576</c:v>
                </c:pt>
                <c:pt idx="2">
                  <c:v>592</c:v>
                </c:pt>
                <c:pt idx="3">
                  <c:v>608</c:v>
                </c:pt>
                <c:pt idx="4">
                  <c:v>624</c:v>
                </c:pt>
                <c:pt idx="5">
                  <c:v>640</c:v>
                </c:pt>
                <c:pt idx="6">
                  <c:v>656</c:v>
                </c:pt>
                <c:pt idx="7">
                  <c:v>672</c:v>
                </c:pt>
                <c:pt idx="8">
                  <c:v>688</c:v>
                </c:pt>
                <c:pt idx="9">
                  <c:v>704</c:v>
                </c:pt>
                <c:pt idx="10">
                  <c:v>720</c:v>
                </c:pt>
                <c:pt idx="11">
                  <c:v>736</c:v>
                </c:pt>
                <c:pt idx="12">
                  <c:v>752</c:v>
                </c:pt>
                <c:pt idx="13">
                  <c:v>768</c:v>
                </c:pt>
                <c:pt idx="14">
                  <c:v>784</c:v>
                </c:pt>
                <c:pt idx="15">
                  <c:v>800</c:v>
                </c:pt>
              </c:numCache>
            </c:numRef>
          </c:cat>
          <c:val>
            <c:numRef>
              <c:f>[1]Sheet1!$I$3:$I$18</c:f>
              <c:numCache>
                <c:formatCode>General</c:formatCode>
                <c:ptCount val="16"/>
                <c:pt idx="0">
                  <c:v>32480</c:v>
                </c:pt>
                <c:pt idx="1">
                  <c:v>26080</c:v>
                </c:pt>
                <c:pt idx="2">
                  <c:v>20960</c:v>
                </c:pt>
                <c:pt idx="3">
                  <c:v>16800</c:v>
                </c:pt>
                <c:pt idx="4">
                  <c:v>13280</c:v>
                </c:pt>
                <c:pt idx="5">
                  <c:v>10400</c:v>
                </c:pt>
                <c:pt idx="6">
                  <c:v>8160</c:v>
                </c:pt>
                <c:pt idx="7">
                  <c:v>6240</c:v>
                </c:pt>
                <c:pt idx="8">
                  <c:v>4640</c:v>
                </c:pt>
                <c:pt idx="9">
                  <c:v>3360</c:v>
                </c:pt>
                <c:pt idx="10">
                  <c:v>2400</c:v>
                </c:pt>
                <c:pt idx="11">
                  <c:v>1600</c:v>
                </c:pt>
                <c:pt idx="12">
                  <c:v>960</c:v>
                </c:pt>
                <c:pt idx="13">
                  <c:v>480</c:v>
                </c:pt>
                <c:pt idx="14">
                  <c:v>160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9-429B-A0AB-01328931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[1]Sheet1!$I$2</c:f>
              <c:strCache>
                <c:ptCount val="1"/>
                <c:pt idx="0">
                  <c:v>TCA (million $)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[1]Sheet1!$J$1</c:f>
          <c:strCache>
            <c:ptCount val="1"/>
            <c:pt idx="0">
              <c:v>Japan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870603674540682"/>
          <c:y val="0.10689814814814817"/>
          <c:w val="0.85073840769903775"/>
          <c:h val="0.718157026592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TCA (million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[1]Sheet1!$J$7:$J$18</c:f>
              <c:numCache>
                <c:formatCode>General</c:formatCode>
                <c:ptCount val="12"/>
                <c:pt idx="0">
                  <c:v>234</c:v>
                </c:pt>
                <c:pt idx="1">
                  <c:v>240</c:v>
                </c:pt>
                <c:pt idx="2">
                  <c:v>246</c:v>
                </c:pt>
                <c:pt idx="3">
                  <c:v>252</c:v>
                </c:pt>
                <c:pt idx="4">
                  <c:v>258</c:v>
                </c:pt>
                <c:pt idx="5">
                  <c:v>264</c:v>
                </c:pt>
                <c:pt idx="6">
                  <c:v>270</c:v>
                </c:pt>
                <c:pt idx="7">
                  <c:v>276</c:v>
                </c:pt>
                <c:pt idx="8">
                  <c:v>282</c:v>
                </c:pt>
                <c:pt idx="9">
                  <c:v>288</c:v>
                </c:pt>
                <c:pt idx="10">
                  <c:v>294</c:v>
                </c:pt>
                <c:pt idx="11">
                  <c:v>300</c:v>
                </c:pt>
              </c:numCache>
            </c:numRef>
          </c:cat>
          <c:val>
            <c:numRef>
              <c:f>[1]Sheet1!$K$7:$K$18</c:f>
              <c:numCache>
                <c:formatCode>General</c:formatCode>
                <c:ptCount val="12"/>
                <c:pt idx="0">
                  <c:v>400</c:v>
                </c:pt>
                <c:pt idx="1">
                  <c:v>340</c:v>
                </c:pt>
                <c:pt idx="2">
                  <c:v>260</c:v>
                </c:pt>
                <c:pt idx="3">
                  <c:v>200</c:v>
                </c:pt>
                <c:pt idx="4">
                  <c:v>160</c:v>
                </c:pt>
                <c:pt idx="5">
                  <c:v>120</c:v>
                </c:pt>
                <c:pt idx="6">
                  <c:v>100</c:v>
                </c:pt>
                <c:pt idx="7">
                  <c:v>80</c:v>
                </c:pt>
                <c:pt idx="8">
                  <c:v>60</c:v>
                </c:pt>
                <c:pt idx="9">
                  <c:v>40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F-44D8-AE64-17044908B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1"/>
        <c:axId val="725686232"/>
        <c:axId val="725686560"/>
      </c:barChart>
      <c:catAx>
        <c:axId val="725686232"/>
        <c:scaling>
          <c:orientation val="minMax"/>
        </c:scaling>
        <c:delete val="0"/>
        <c:axPos val="b"/>
        <c:title>
          <c:tx>
            <c:strRef>
              <c:f>[1]Sheet1!$A$2</c:f>
              <c:strCache>
                <c:ptCount val="1"/>
                <c:pt idx="0">
                  <c:v>Emission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560"/>
        <c:crosses val="autoZero"/>
        <c:auto val="1"/>
        <c:lblAlgn val="ctr"/>
        <c:lblOffset val="100"/>
        <c:noMultiLvlLbl val="0"/>
      </c:catAx>
      <c:valAx>
        <c:axId val="725686560"/>
        <c:scaling>
          <c:orientation val="minMax"/>
        </c:scaling>
        <c:delete val="0"/>
        <c:axPos val="l"/>
        <c:title>
          <c:tx>
            <c:strRef>
              <c:f>[1]Sheet1!$B$2</c:f>
              <c:strCache>
                <c:ptCount val="1"/>
                <c:pt idx="0">
                  <c:v>MCA (US$/tonne)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568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340860</xdr:colOff>
      <xdr:row>15</xdr:row>
      <xdr:rowOff>112937</xdr:rowOff>
    </xdr:from>
    <xdr:to>
      <xdr:col>19</xdr:col>
      <xdr:colOff>707571</xdr:colOff>
      <xdr:row>27</xdr:row>
      <xdr:rowOff>188457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07746D-A782-4A37-A1F6-0B9562885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244929</xdr:colOff>
      <xdr:row>14</xdr:row>
      <xdr:rowOff>169408</xdr:rowOff>
    </xdr:from>
    <xdr:to>
      <xdr:col>19</xdr:col>
      <xdr:colOff>387803</xdr:colOff>
      <xdr:row>28</xdr:row>
      <xdr:rowOff>20411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74FBBF-3702-4EBB-824C-511D5BC42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</xdr:row>
      <xdr:rowOff>0</xdr:rowOff>
    </xdr:from>
    <xdr:to>
      <xdr:col>30</xdr:col>
      <xdr:colOff>38100</xdr:colOff>
      <xdr:row>25</xdr:row>
      <xdr:rowOff>102394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F69B8E-75B8-4AF4-B869-5BAF5FB84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22</xdr:col>
      <xdr:colOff>38100</xdr:colOff>
      <xdr:row>25</xdr:row>
      <xdr:rowOff>102394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B219AC-5FFC-4286-8091-16C6A8C80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22</xdr:col>
      <xdr:colOff>38100</xdr:colOff>
      <xdr:row>41</xdr:row>
      <xdr:rowOff>102394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8A714A-2C44-4E89-AF38-91D45A374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30</xdr:col>
      <xdr:colOff>38100</xdr:colOff>
      <xdr:row>40</xdr:row>
      <xdr:rowOff>102394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AE7CCE-CC31-487C-9EB7-68B357322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22</xdr:col>
      <xdr:colOff>38100</xdr:colOff>
      <xdr:row>57</xdr:row>
      <xdr:rowOff>79983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495877-23BD-472F-9BEF-4C288FC31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42</xdr:row>
      <xdr:rowOff>0</xdr:rowOff>
    </xdr:from>
    <xdr:to>
      <xdr:col>30</xdr:col>
      <xdr:colOff>38100</xdr:colOff>
      <xdr:row>57</xdr:row>
      <xdr:rowOff>79983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6422D40-8C40-42B6-9A51-EDD7FF179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58</xdr:row>
      <xdr:rowOff>0</xdr:rowOff>
    </xdr:from>
    <xdr:to>
      <xdr:col>22</xdr:col>
      <xdr:colOff>38100</xdr:colOff>
      <xdr:row>74</xdr:row>
      <xdr:rowOff>17784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A367009-A5DA-4B2B-9A23-070D70CF8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58</xdr:row>
      <xdr:rowOff>0</xdr:rowOff>
    </xdr:from>
    <xdr:to>
      <xdr:col>30</xdr:col>
      <xdr:colOff>38100</xdr:colOff>
      <xdr:row>74</xdr:row>
      <xdr:rowOff>17784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B39E94F-459E-46AF-A7FF-B9575D816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11</xdr:row>
      <xdr:rowOff>0</xdr:rowOff>
    </xdr:from>
    <xdr:to>
      <xdr:col>38</xdr:col>
      <xdr:colOff>38100</xdr:colOff>
      <xdr:row>25</xdr:row>
      <xdr:rowOff>139011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3FE195-7155-4A3A-ACD3-38F3EC1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0</xdr:colOff>
      <xdr:row>11</xdr:row>
      <xdr:rowOff>0</xdr:rowOff>
    </xdr:from>
    <xdr:to>
      <xdr:col>45</xdr:col>
      <xdr:colOff>38101</xdr:colOff>
      <xdr:row>25</xdr:row>
      <xdr:rowOff>139011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37AEA0F-9339-44E1-B5FF-4CFCE58F0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27</xdr:row>
      <xdr:rowOff>0</xdr:rowOff>
    </xdr:from>
    <xdr:to>
      <xdr:col>38</xdr:col>
      <xdr:colOff>38100</xdr:colOff>
      <xdr:row>41</xdr:row>
      <xdr:rowOff>135837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2828954-4824-43AB-8899-AE383BA04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0</xdr:colOff>
      <xdr:row>26</xdr:row>
      <xdr:rowOff>0</xdr:rowOff>
    </xdr:from>
    <xdr:to>
      <xdr:col>45</xdr:col>
      <xdr:colOff>38101</xdr:colOff>
      <xdr:row>40</xdr:row>
      <xdr:rowOff>135837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7A62C90-0A09-495F-9951-D3CBAAF86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42</xdr:row>
      <xdr:rowOff>0</xdr:rowOff>
    </xdr:from>
    <xdr:to>
      <xdr:col>38</xdr:col>
      <xdr:colOff>38100</xdr:colOff>
      <xdr:row>57</xdr:row>
      <xdr:rowOff>75222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C5429E3-2A33-4FAD-B510-B8B0AE1F4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0</xdr:colOff>
      <xdr:row>41</xdr:row>
      <xdr:rowOff>0</xdr:rowOff>
    </xdr:from>
    <xdr:to>
      <xdr:col>45</xdr:col>
      <xdr:colOff>38101</xdr:colOff>
      <xdr:row>56</xdr:row>
      <xdr:rowOff>57906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D01D779-6F76-4CCE-8ACE-A7301695D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0</xdr:colOff>
      <xdr:row>58</xdr:row>
      <xdr:rowOff>0</xdr:rowOff>
    </xdr:from>
    <xdr:to>
      <xdr:col>38</xdr:col>
      <xdr:colOff>38100</xdr:colOff>
      <xdr:row>74</xdr:row>
      <xdr:rowOff>14608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2D29C92-1905-4876-83E6-7B2CEB850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38</xdr:col>
      <xdr:colOff>0</xdr:colOff>
      <xdr:row>57</xdr:row>
      <xdr:rowOff>0</xdr:rowOff>
    </xdr:from>
    <xdr:to>
      <xdr:col>45</xdr:col>
      <xdr:colOff>38101</xdr:colOff>
      <xdr:row>73</xdr:row>
      <xdr:rowOff>14611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56C83B7-7F80-4478-86E3-406ABFA3D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pknut\Documents\Copy%20of%20carbon%20trading%20g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Brazil</v>
          </cell>
          <cell r="D1" t="str">
            <v>Canada</v>
          </cell>
          <cell r="G1" t="str">
            <v>EU</v>
          </cell>
          <cell r="J1" t="str">
            <v>Japan</v>
          </cell>
          <cell r="M1" t="str">
            <v>US</v>
          </cell>
        </row>
        <row r="2">
          <cell r="A2" t="str">
            <v>Emission</v>
          </cell>
          <cell r="B2" t="str">
            <v>MCA (US$/tonne)</v>
          </cell>
          <cell r="C2" t="str">
            <v>TCA (million $)</v>
          </cell>
          <cell r="F2" t="str">
            <v>TCA (million $)</v>
          </cell>
          <cell r="I2" t="str">
            <v>TCA (million $)</v>
          </cell>
        </row>
        <row r="3">
          <cell r="D3">
            <v>70</v>
          </cell>
          <cell r="E3">
            <v>300</v>
          </cell>
          <cell r="F3">
            <v>2990</v>
          </cell>
          <cell r="G3">
            <v>560</v>
          </cell>
          <cell r="H3">
            <v>400</v>
          </cell>
          <cell r="I3">
            <v>32480</v>
          </cell>
          <cell r="M3">
            <v>980</v>
          </cell>
          <cell r="N3">
            <v>200</v>
          </cell>
          <cell r="O3">
            <v>26600</v>
          </cell>
        </row>
        <row r="4">
          <cell r="D4">
            <v>72</v>
          </cell>
          <cell r="E4">
            <v>240</v>
          </cell>
          <cell r="F4">
            <v>2390</v>
          </cell>
          <cell r="G4">
            <v>576</v>
          </cell>
          <cell r="H4">
            <v>320</v>
          </cell>
          <cell r="I4">
            <v>26080</v>
          </cell>
          <cell r="M4">
            <v>1008</v>
          </cell>
          <cell r="N4">
            <v>160</v>
          </cell>
          <cell r="O4">
            <v>21000</v>
          </cell>
        </row>
        <row r="5">
          <cell r="D5">
            <v>74</v>
          </cell>
          <cell r="E5">
            <v>200</v>
          </cell>
          <cell r="F5">
            <v>1910</v>
          </cell>
          <cell r="G5">
            <v>592</v>
          </cell>
          <cell r="H5">
            <v>260</v>
          </cell>
          <cell r="I5">
            <v>20960</v>
          </cell>
          <cell r="M5">
            <v>1036</v>
          </cell>
          <cell r="N5">
            <v>120</v>
          </cell>
          <cell r="O5">
            <v>16520</v>
          </cell>
        </row>
        <row r="6">
          <cell r="A6">
            <v>76</v>
          </cell>
          <cell r="B6">
            <v>400</v>
          </cell>
          <cell r="C6">
            <v>3980</v>
          </cell>
          <cell r="D6">
            <v>76</v>
          </cell>
          <cell r="E6">
            <v>160</v>
          </cell>
          <cell r="F6">
            <v>1510</v>
          </cell>
          <cell r="G6">
            <v>608</v>
          </cell>
          <cell r="H6">
            <v>220</v>
          </cell>
          <cell r="I6">
            <v>16800</v>
          </cell>
          <cell r="M6">
            <v>1064</v>
          </cell>
          <cell r="N6">
            <v>100</v>
          </cell>
          <cell r="O6">
            <v>13160</v>
          </cell>
        </row>
        <row r="7">
          <cell r="A7">
            <v>78</v>
          </cell>
          <cell r="B7">
            <v>340</v>
          </cell>
          <cell r="C7">
            <v>3180</v>
          </cell>
          <cell r="D7">
            <v>78</v>
          </cell>
          <cell r="E7">
            <v>130</v>
          </cell>
          <cell r="F7">
            <v>1190</v>
          </cell>
          <cell r="G7">
            <v>624</v>
          </cell>
          <cell r="H7">
            <v>180</v>
          </cell>
          <cell r="I7">
            <v>13280</v>
          </cell>
          <cell r="J7">
            <v>234</v>
          </cell>
          <cell r="K7">
            <v>400</v>
          </cell>
          <cell r="L7">
            <v>10680</v>
          </cell>
          <cell r="M7">
            <v>1092</v>
          </cell>
          <cell r="N7">
            <v>80</v>
          </cell>
          <cell r="O7">
            <v>10360</v>
          </cell>
        </row>
        <row r="8">
          <cell r="A8">
            <v>80</v>
          </cell>
          <cell r="B8">
            <v>280</v>
          </cell>
          <cell r="C8">
            <v>2500</v>
          </cell>
          <cell r="D8">
            <v>10</v>
          </cell>
          <cell r="E8">
            <v>100</v>
          </cell>
          <cell r="F8">
            <v>930</v>
          </cell>
          <cell r="G8">
            <v>640</v>
          </cell>
          <cell r="H8">
            <v>140</v>
          </cell>
          <cell r="I8">
            <v>10400</v>
          </cell>
          <cell r="J8">
            <v>240</v>
          </cell>
          <cell r="K8">
            <v>340</v>
          </cell>
          <cell r="L8">
            <v>8210</v>
          </cell>
          <cell r="M8">
            <v>1120</v>
          </cell>
          <cell r="N8">
            <v>60</v>
          </cell>
          <cell r="O8">
            <v>8120</v>
          </cell>
        </row>
        <row r="9">
          <cell r="A9">
            <v>82</v>
          </cell>
          <cell r="B9">
            <v>220</v>
          </cell>
          <cell r="C9">
            <v>1940</v>
          </cell>
          <cell r="D9">
            <v>82</v>
          </cell>
          <cell r="E9">
            <v>80</v>
          </cell>
          <cell r="F9">
            <v>730</v>
          </cell>
          <cell r="G9">
            <v>656</v>
          </cell>
          <cell r="H9">
            <v>120</v>
          </cell>
          <cell r="I9">
            <v>8160</v>
          </cell>
          <cell r="J9">
            <v>246</v>
          </cell>
          <cell r="K9">
            <v>260</v>
          </cell>
          <cell r="L9">
            <v>6240</v>
          </cell>
          <cell r="M9">
            <v>1148</v>
          </cell>
          <cell r="N9">
            <v>50</v>
          </cell>
          <cell r="O9">
            <v>6440</v>
          </cell>
        </row>
        <row r="10">
          <cell r="A10">
            <v>84</v>
          </cell>
          <cell r="B10">
            <v>180</v>
          </cell>
          <cell r="C10">
            <v>1500</v>
          </cell>
          <cell r="D10">
            <v>84</v>
          </cell>
          <cell r="E10">
            <v>70</v>
          </cell>
          <cell r="F10">
            <v>570</v>
          </cell>
          <cell r="G10">
            <v>672</v>
          </cell>
          <cell r="H10">
            <v>100</v>
          </cell>
          <cell r="I10">
            <v>6240</v>
          </cell>
          <cell r="J10">
            <v>252</v>
          </cell>
          <cell r="K10">
            <v>200</v>
          </cell>
          <cell r="L10">
            <v>4680</v>
          </cell>
          <cell r="M10">
            <v>1176</v>
          </cell>
          <cell r="N10">
            <v>40</v>
          </cell>
          <cell r="O10">
            <v>5040</v>
          </cell>
        </row>
        <row r="11">
          <cell r="A11">
            <v>86</v>
          </cell>
          <cell r="B11">
            <v>150</v>
          </cell>
          <cell r="C11">
            <v>1140</v>
          </cell>
          <cell r="D11">
            <v>86</v>
          </cell>
          <cell r="E11">
            <v>60</v>
          </cell>
          <cell r="F11">
            <v>430</v>
          </cell>
          <cell r="G11">
            <v>688</v>
          </cell>
          <cell r="H11">
            <v>80</v>
          </cell>
          <cell r="I11">
            <v>4640</v>
          </cell>
          <cell r="J11">
            <v>258</v>
          </cell>
          <cell r="K11">
            <v>160</v>
          </cell>
          <cell r="L11">
            <v>3430</v>
          </cell>
          <cell r="M11">
            <v>1204</v>
          </cell>
          <cell r="N11">
            <v>35</v>
          </cell>
          <cell r="O11">
            <v>3920</v>
          </cell>
        </row>
        <row r="12">
          <cell r="A12">
            <v>88</v>
          </cell>
          <cell r="B12">
            <v>120</v>
          </cell>
          <cell r="C12">
            <v>840</v>
          </cell>
          <cell r="D12">
            <v>88</v>
          </cell>
          <cell r="E12">
            <v>50</v>
          </cell>
          <cell r="F12">
            <v>310</v>
          </cell>
          <cell r="G12">
            <v>704</v>
          </cell>
          <cell r="H12">
            <v>60</v>
          </cell>
          <cell r="I12">
            <v>3360</v>
          </cell>
          <cell r="J12">
            <v>264</v>
          </cell>
          <cell r="K12">
            <v>120</v>
          </cell>
          <cell r="L12">
            <v>2520</v>
          </cell>
          <cell r="M12">
            <v>1232</v>
          </cell>
          <cell r="N12">
            <v>30</v>
          </cell>
          <cell r="O12">
            <v>2940</v>
          </cell>
        </row>
        <row r="13">
          <cell r="A13">
            <v>90</v>
          </cell>
          <cell r="B13">
            <v>100</v>
          </cell>
          <cell r="C13">
            <v>600</v>
          </cell>
          <cell r="D13">
            <v>90</v>
          </cell>
          <cell r="E13">
            <v>40</v>
          </cell>
          <cell r="F13">
            <v>210</v>
          </cell>
          <cell r="G13">
            <v>720</v>
          </cell>
          <cell r="H13">
            <v>50</v>
          </cell>
          <cell r="I13">
            <v>2400</v>
          </cell>
          <cell r="J13">
            <v>270</v>
          </cell>
          <cell r="K13">
            <v>100</v>
          </cell>
          <cell r="L13">
            <v>1800</v>
          </cell>
          <cell r="M13">
            <v>1260</v>
          </cell>
          <cell r="N13">
            <v>25</v>
          </cell>
          <cell r="O13">
            <v>2100</v>
          </cell>
        </row>
        <row r="14">
          <cell r="A14">
            <v>92</v>
          </cell>
          <cell r="B14">
            <v>80</v>
          </cell>
          <cell r="C14">
            <v>400</v>
          </cell>
          <cell r="D14">
            <v>92</v>
          </cell>
          <cell r="E14">
            <v>30</v>
          </cell>
          <cell r="F14">
            <v>130</v>
          </cell>
          <cell r="G14">
            <v>736</v>
          </cell>
          <cell r="H14">
            <v>40</v>
          </cell>
          <cell r="I14">
            <v>1600</v>
          </cell>
          <cell r="J14">
            <v>276</v>
          </cell>
          <cell r="K14">
            <v>80</v>
          </cell>
          <cell r="L14">
            <v>1200</v>
          </cell>
          <cell r="M14">
            <v>1288</v>
          </cell>
          <cell r="N14">
            <v>20</v>
          </cell>
          <cell r="O14">
            <v>1400</v>
          </cell>
        </row>
        <row r="15">
          <cell r="A15">
            <v>94</v>
          </cell>
          <cell r="B15">
            <v>60</v>
          </cell>
          <cell r="C15">
            <v>240</v>
          </cell>
          <cell r="D15">
            <v>94</v>
          </cell>
          <cell r="E15">
            <v>20</v>
          </cell>
          <cell r="F15">
            <v>70</v>
          </cell>
          <cell r="G15">
            <v>752</v>
          </cell>
          <cell r="H15">
            <v>30</v>
          </cell>
          <cell r="I15">
            <v>960</v>
          </cell>
          <cell r="J15">
            <v>282</v>
          </cell>
          <cell r="K15">
            <v>60</v>
          </cell>
          <cell r="L15">
            <v>720</v>
          </cell>
          <cell r="M15">
            <v>1316</v>
          </cell>
          <cell r="N15">
            <v>15</v>
          </cell>
          <cell r="O15">
            <v>840</v>
          </cell>
        </row>
        <row r="16">
          <cell r="A16">
            <v>96</v>
          </cell>
          <cell r="B16">
            <v>40</v>
          </cell>
          <cell r="C16">
            <v>120</v>
          </cell>
          <cell r="D16">
            <v>96</v>
          </cell>
          <cell r="E16">
            <v>10</v>
          </cell>
          <cell r="F16">
            <v>30</v>
          </cell>
          <cell r="G16">
            <v>768</v>
          </cell>
          <cell r="H16">
            <v>20</v>
          </cell>
          <cell r="I16">
            <v>480</v>
          </cell>
          <cell r="J16">
            <v>288</v>
          </cell>
          <cell r="K16">
            <v>40</v>
          </cell>
          <cell r="L16">
            <v>360</v>
          </cell>
          <cell r="M16">
            <v>1344</v>
          </cell>
          <cell r="N16">
            <v>10</v>
          </cell>
          <cell r="O16">
            <v>420</v>
          </cell>
        </row>
        <row r="17">
          <cell r="A17">
            <v>98</v>
          </cell>
          <cell r="B17">
            <v>20</v>
          </cell>
          <cell r="C17">
            <v>40</v>
          </cell>
          <cell r="D17">
            <v>98</v>
          </cell>
          <cell r="E17">
            <v>5</v>
          </cell>
          <cell r="F17">
            <v>10</v>
          </cell>
          <cell r="G17">
            <v>784</v>
          </cell>
          <cell r="H17">
            <v>10</v>
          </cell>
          <cell r="I17">
            <v>160</v>
          </cell>
          <cell r="J17">
            <v>294</v>
          </cell>
          <cell r="K17">
            <v>20</v>
          </cell>
          <cell r="L17">
            <v>120</v>
          </cell>
          <cell r="M17">
            <v>1372</v>
          </cell>
          <cell r="N17">
            <v>5</v>
          </cell>
          <cell r="O17">
            <v>140</v>
          </cell>
        </row>
        <row r="18">
          <cell r="A18">
            <v>100</v>
          </cell>
          <cell r="B18">
            <v>0</v>
          </cell>
          <cell r="C18">
            <v>0</v>
          </cell>
          <cell r="D18">
            <v>100</v>
          </cell>
          <cell r="E18">
            <v>0</v>
          </cell>
          <cell r="F18">
            <v>0</v>
          </cell>
          <cell r="G18">
            <v>800</v>
          </cell>
          <cell r="H18">
            <v>0</v>
          </cell>
          <cell r="I18">
            <v>0</v>
          </cell>
          <cell r="J18">
            <v>300</v>
          </cell>
          <cell r="K18">
            <v>0</v>
          </cell>
          <cell r="L18">
            <v>0</v>
          </cell>
          <cell r="M18">
            <v>1400</v>
          </cell>
          <cell r="N18">
            <v>0</v>
          </cell>
          <cell r="O18">
            <v>0</v>
          </cell>
        </row>
        <row r="19">
          <cell r="A19" t="str">
            <v>China</v>
          </cell>
          <cell r="D19" t="str">
            <v>India</v>
          </cell>
          <cell r="G19" t="str">
            <v>Indonesia</v>
          </cell>
        </row>
        <row r="20">
          <cell r="A20">
            <v>840</v>
          </cell>
          <cell r="B20">
            <v>60</v>
          </cell>
          <cell r="C20">
            <v>14028</v>
          </cell>
          <cell r="D20">
            <v>600</v>
          </cell>
          <cell r="E20">
            <v>90</v>
          </cell>
          <cell r="F20">
            <v>12380</v>
          </cell>
          <cell r="G20">
            <v>60</v>
          </cell>
          <cell r="H20">
            <v>150</v>
          </cell>
          <cell r="I20">
            <v>2030</v>
          </cell>
        </row>
        <row r="21">
          <cell r="A21">
            <v>868</v>
          </cell>
          <cell r="B21">
            <v>56</v>
          </cell>
          <cell r="C21">
            <v>12348</v>
          </cell>
          <cell r="D21">
            <v>620</v>
          </cell>
          <cell r="E21">
            <v>80</v>
          </cell>
          <cell r="F21">
            <v>10580</v>
          </cell>
          <cell r="G21">
            <v>62</v>
          </cell>
          <cell r="H21">
            <v>125</v>
          </cell>
          <cell r="I21">
            <v>1730</v>
          </cell>
        </row>
        <row r="22">
          <cell r="A22">
            <v>896</v>
          </cell>
          <cell r="B22">
            <v>52</v>
          </cell>
          <cell r="C22">
            <v>10780</v>
          </cell>
          <cell r="D22">
            <v>640</v>
          </cell>
          <cell r="E22">
            <v>70</v>
          </cell>
          <cell r="F22">
            <v>8980</v>
          </cell>
          <cell r="G22">
            <v>64</v>
          </cell>
          <cell r="H22">
            <v>110</v>
          </cell>
          <cell r="I22">
            <v>1480</v>
          </cell>
        </row>
        <row r="23">
          <cell r="A23">
            <v>924</v>
          </cell>
          <cell r="B23">
            <v>48</v>
          </cell>
          <cell r="C23">
            <v>9324</v>
          </cell>
          <cell r="D23">
            <v>660</v>
          </cell>
          <cell r="E23">
            <v>60</v>
          </cell>
          <cell r="F23">
            <v>7580</v>
          </cell>
          <cell r="G23">
            <v>66</v>
          </cell>
          <cell r="H23">
            <v>100</v>
          </cell>
          <cell r="I23">
            <v>1260</v>
          </cell>
        </row>
        <row r="24">
          <cell r="A24">
            <v>952</v>
          </cell>
          <cell r="B24">
            <v>44</v>
          </cell>
          <cell r="C24">
            <v>7980</v>
          </cell>
          <cell r="D24">
            <v>680</v>
          </cell>
          <cell r="E24">
            <v>55</v>
          </cell>
          <cell r="F24">
            <v>6330</v>
          </cell>
          <cell r="G24">
            <v>68</v>
          </cell>
          <cell r="H24">
            <v>90</v>
          </cell>
          <cell r="I24">
            <v>1060</v>
          </cell>
        </row>
        <row r="25">
          <cell r="A25">
            <v>980</v>
          </cell>
          <cell r="B25">
            <v>40</v>
          </cell>
          <cell r="C25">
            <v>6748</v>
          </cell>
          <cell r="D25">
            <v>700</v>
          </cell>
          <cell r="E25">
            <v>50</v>
          </cell>
          <cell r="F25">
            <v>5280</v>
          </cell>
          <cell r="G25">
            <v>70</v>
          </cell>
          <cell r="H25">
            <v>80</v>
          </cell>
          <cell r="I25">
            <v>880</v>
          </cell>
        </row>
        <row r="26">
          <cell r="A26">
            <v>1008</v>
          </cell>
          <cell r="B26">
            <v>36</v>
          </cell>
          <cell r="C26">
            <v>5628</v>
          </cell>
          <cell r="D26">
            <v>720</v>
          </cell>
          <cell r="E26">
            <v>42</v>
          </cell>
          <cell r="F26">
            <v>4280</v>
          </cell>
          <cell r="G26">
            <v>72</v>
          </cell>
          <cell r="H26">
            <v>70</v>
          </cell>
          <cell r="I26">
            <v>720</v>
          </cell>
        </row>
        <row r="27">
          <cell r="A27">
            <v>1036</v>
          </cell>
          <cell r="B27">
            <v>32</v>
          </cell>
          <cell r="C27">
            <v>4620</v>
          </cell>
          <cell r="D27">
            <v>740</v>
          </cell>
          <cell r="E27">
            <v>36</v>
          </cell>
          <cell r="F27">
            <v>3440</v>
          </cell>
          <cell r="G27">
            <v>74</v>
          </cell>
          <cell r="H27">
            <v>60</v>
          </cell>
          <cell r="I27">
            <v>580</v>
          </cell>
        </row>
        <row r="28">
          <cell r="A28">
            <v>1064</v>
          </cell>
          <cell r="B28">
            <v>28</v>
          </cell>
          <cell r="C28">
            <v>3724</v>
          </cell>
          <cell r="D28">
            <v>760</v>
          </cell>
          <cell r="E28">
            <v>30</v>
          </cell>
          <cell r="F28">
            <v>2720</v>
          </cell>
          <cell r="G28">
            <v>76</v>
          </cell>
          <cell r="H28">
            <v>50</v>
          </cell>
          <cell r="I28">
            <v>460</v>
          </cell>
        </row>
        <row r="29">
          <cell r="A29">
            <v>1092</v>
          </cell>
          <cell r="B29">
            <v>24</v>
          </cell>
          <cell r="C29">
            <v>2940</v>
          </cell>
          <cell r="D29">
            <v>780</v>
          </cell>
          <cell r="E29">
            <v>25</v>
          </cell>
          <cell r="F29">
            <v>2120</v>
          </cell>
          <cell r="G29">
            <v>78</v>
          </cell>
          <cell r="H29">
            <v>40</v>
          </cell>
          <cell r="I29">
            <v>360</v>
          </cell>
        </row>
        <row r="30">
          <cell r="A30">
            <v>1120</v>
          </cell>
          <cell r="B30">
            <v>20</v>
          </cell>
          <cell r="C30">
            <v>2268</v>
          </cell>
          <cell r="D30">
            <v>800</v>
          </cell>
          <cell r="E30">
            <v>20</v>
          </cell>
          <cell r="F30">
            <v>1620</v>
          </cell>
          <cell r="G30">
            <v>80</v>
          </cell>
          <cell r="H30">
            <v>30</v>
          </cell>
          <cell r="I30">
            <v>280</v>
          </cell>
        </row>
        <row r="31">
          <cell r="A31">
            <v>1148</v>
          </cell>
          <cell r="B31">
            <v>16</v>
          </cell>
          <cell r="C31">
            <v>1708</v>
          </cell>
          <cell r="D31">
            <v>820</v>
          </cell>
          <cell r="E31">
            <v>16</v>
          </cell>
          <cell r="F31">
            <v>1220</v>
          </cell>
          <cell r="G31">
            <v>82</v>
          </cell>
          <cell r="H31">
            <v>26</v>
          </cell>
          <cell r="I31">
            <v>220</v>
          </cell>
        </row>
        <row r="32">
          <cell r="A32">
            <v>1176</v>
          </cell>
          <cell r="B32">
            <v>13</v>
          </cell>
          <cell r="C32">
            <v>1260</v>
          </cell>
          <cell r="D32">
            <v>840</v>
          </cell>
          <cell r="E32">
            <v>13</v>
          </cell>
          <cell r="F32">
            <v>900</v>
          </cell>
          <cell r="G32">
            <v>84</v>
          </cell>
          <cell r="H32">
            <v>22</v>
          </cell>
          <cell r="I32">
            <v>168</v>
          </cell>
        </row>
        <row r="33">
          <cell r="A33">
            <v>1204</v>
          </cell>
          <cell r="B33">
            <v>10</v>
          </cell>
          <cell r="C33">
            <v>896</v>
          </cell>
          <cell r="D33">
            <v>860</v>
          </cell>
          <cell r="E33">
            <v>10</v>
          </cell>
          <cell r="F33">
            <v>640</v>
          </cell>
          <cell r="G33">
            <v>86</v>
          </cell>
          <cell r="H33">
            <v>18</v>
          </cell>
          <cell r="I33">
            <v>124</v>
          </cell>
        </row>
        <row r="34">
          <cell r="A34">
            <v>1232</v>
          </cell>
          <cell r="B34">
            <v>7</v>
          </cell>
          <cell r="C34">
            <v>616</v>
          </cell>
          <cell r="D34">
            <v>880</v>
          </cell>
          <cell r="E34">
            <v>7</v>
          </cell>
          <cell r="F34">
            <v>440</v>
          </cell>
          <cell r="G34">
            <v>88</v>
          </cell>
          <cell r="H34">
            <v>15</v>
          </cell>
          <cell r="I34">
            <v>80</v>
          </cell>
        </row>
        <row r="35">
          <cell r="A35">
            <v>1260</v>
          </cell>
          <cell r="B35">
            <v>5</v>
          </cell>
          <cell r="C35">
            <v>420</v>
          </cell>
          <cell r="D35">
            <v>900</v>
          </cell>
          <cell r="E35">
            <v>5</v>
          </cell>
          <cell r="F35">
            <v>300</v>
          </cell>
          <cell r="G35">
            <v>90</v>
          </cell>
          <cell r="H35">
            <v>10</v>
          </cell>
          <cell r="I35">
            <v>60</v>
          </cell>
        </row>
        <row r="36">
          <cell r="A36">
            <v>1288</v>
          </cell>
          <cell r="B36">
            <v>4</v>
          </cell>
          <cell r="C36">
            <v>280</v>
          </cell>
          <cell r="D36">
            <v>920</v>
          </cell>
          <cell r="E36">
            <v>4</v>
          </cell>
          <cell r="F36">
            <v>200</v>
          </cell>
          <cell r="G36">
            <v>92</v>
          </cell>
          <cell r="H36">
            <v>8</v>
          </cell>
          <cell r="I36">
            <v>40</v>
          </cell>
        </row>
        <row r="37">
          <cell r="A37">
            <v>1316</v>
          </cell>
          <cell r="B37">
            <v>3</v>
          </cell>
          <cell r="C37">
            <v>168</v>
          </cell>
          <cell r="D37">
            <v>940</v>
          </cell>
          <cell r="E37">
            <v>3</v>
          </cell>
          <cell r="F37">
            <v>120</v>
          </cell>
          <cell r="G37">
            <v>94</v>
          </cell>
          <cell r="H37">
            <v>6</v>
          </cell>
          <cell r="I37">
            <v>24</v>
          </cell>
        </row>
        <row r="38">
          <cell r="A38">
            <v>1344</v>
          </cell>
          <cell r="B38">
            <v>2</v>
          </cell>
          <cell r="C38">
            <v>84</v>
          </cell>
          <cell r="D38">
            <v>960</v>
          </cell>
          <cell r="E38">
            <v>2</v>
          </cell>
          <cell r="F38">
            <v>60</v>
          </cell>
          <cell r="G38">
            <v>96</v>
          </cell>
          <cell r="H38">
            <v>4</v>
          </cell>
          <cell r="I38">
            <v>12</v>
          </cell>
        </row>
        <row r="39">
          <cell r="A39">
            <v>1372</v>
          </cell>
          <cell r="B39">
            <v>1</v>
          </cell>
          <cell r="C39">
            <v>28</v>
          </cell>
          <cell r="D39">
            <v>980</v>
          </cell>
          <cell r="E39">
            <v>1</v>
          </cell>
          <cell r="F39">
            <v>20</v>
          </cell>
          <cell r="G39">
            <v>98</v>
          </cell>
          <cell r="H39">
            <v>2</v>
          </cell>
          <cell r="I39">
            <v>4</v>
          </cell>
        </row>
        <row r="40">
          <cell r="A40">
            <v>1400</v>
          </cell>
          <cell r="B40">
            <v>0</v>
          </cell>
          <cell r="C40">
            <v>0</v>
          </cell>
          <cell r="D40">
            <v>1000</v>
          </cell>
          <cell r="E40">
            <v>0</v>
          </cell>
          <cell r="F40">
            <v>0</v>
          </cell>
          <cell r="G40">
            <v>100</v>
          </cell>
          <cell r="H40">
            <v>0</v>
          </cell>
          <cell r="I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101E-3C33-4A56-B54E-78BE278B6235}">
  <dimension ref="A2:AA57"/>
  <sheetViews>
    <sheetView zoomScale="70" zoomScaleNormal="70" workbookViewId="0">
      <selection activeCell="F38" sqref="F38:F50"/>
    </sheetView>
  </sheetViews>
  <sheetFormatPr defaultRowHeight="14.25" x14ac:dyDescent="0.45"/>
  <cols>
    <col min="2" max="2" width="12.9296875" customWidth="1"/>
    <col min="3" max="3" width="13.19921875" customWidth="1"/>
    <col min="5" max="5" width="9.3984375" bestFit="1" customWidth="1"/>
    <col min="6" max="6" width="9.73046875" bestFit="1" customWidth="1"/>
    <col min="7" max="7" width="9.73046875" customWidth="1"/>
    <col min="8" max="8" width="13.33203125" customWidth="1"/>
    <col min="9" max="9" width="13.6640625" customWidth="1"/>
    <col min="10" max="10" width="19.06640625" customWidth="1"/>
    <col min="11" max="12" width="12.19921875" customWidth="1"/>
    <col min="15" max="15" width="12.53125" customWidth="1"/>
    <col min="16" max="16" width="12.1328125" customWidth="1"/>
    <col min="17" max="17" width="12.06640625" customWidth="1"/>
    <col min="18" max="18" width="12.46484375" customWidth="1"/>
    <col min="20" max="20" width="12.1328125" bestFit="1" customWidth="1"/>
  </cols>
  <sheetData>
    <row r="2" spans="4:25" ht="42.75" x14ac:dyDescent="0.45">
      <c r="D2" s="31" t="s">
        <v>47</v>
      </c>
      <c r="E2" s="9"/>
      <c r="F2" s="11" t="s">
        <v>35</v>
      </c>
      <c r="G2" s="11" t="s">
        <v>34</v>
      </c>
      <c r="H2" s="21" t="s">
        <v>20</v>
      </c>
      <c r="I2" s="21" t="s">
        <v>30</v>
      </c>
      <c r="J2" s="21" t="s">
        <v>48</v>
      </c>
      <c r="K2" s="21" t="s">
        <v>8</v>
      </c>
      <c r="L2" s="21" t="s">
        <v>9</v>
      </c>
      <c r="M2" s="21" t="s">
        <v>11</v>
      </c>
      <c r="N2" s="21" t="s">
        <v>12</v>
      </c>
      <c r="O2" s="21" t="s">
        <v>26</v>
      </c>
      <c r="P2" s="21" t="s">
        <v>27</v>
      </c>
      <c r="Q2" s="21" t="s">
        <v>49</v>
      </c>
      <c r="R2" s="21" t="s">
        <v>29</v>
      </c>
    </row>
    <row r="3" spans="4:25" x14ac:dyDescent="0.45">
      <c r="D3" s="33">
        <f>IF(A3&gt;0,90*1.02,90)</f>
        <v>90</v>
      </c>
      <c r="E3" s="9"/>
      <c r="F3" s="11" t="s">
        <v>3</v>
      </c>
      <c r="G3" s="34"/>
      <c r="H3" s="9">
        <v>100</v>
      </c>
      <c r="I3" s="22">
        <f>_xlfn.XLOOKUP(D3,M23:M35,O23:O35,,-1,2)</f>
        <v>600</v>
      </c>
      <c r="J3" s="9">
        <f>IF(G3&gt;0,D3*1.02,D3)</f>
        <v>90</v>
      </c>
      <c r="K3" s="10">
        <f>SUMIF(B$19:B$102,$F3,F$19:F$102)</f>
        <v>0</v>
      </c>
      <c r="L3" s="10">
        <f>SUMIF(C$19:C$102,$F3,F$19:F$102)</f>
        <v>0</v>
      </c>
      <c r="M3" s="9">
        <f>SUMIF(B$19:B$44,$F3,D$19:D$44)</f>
        <v>0</v>
      </c>
      <c r="N3" s="9">
        <f>SUMIF(C$19:C$44,$F3,D$19:D$44)+J3-D3</f>
        <v>0</v>
      </c>
      <c r="O3" s="22">
        <f>_xlfn.XLOOKUP(J3+N3-M3,M23:M35,O23:O35,,-1,2)</f>
        <v>600</v>
      </c>
      <c r="P3" s="22">
        <f>K3-L3-(G3*0.02*D3)</f>
        <v>0</v>
      </c>
      <c r="Q3" s="22">
        <f t="shared" ref="Q3:Q5" si="0">O3-P3</f>
        <v>600</v>
      </c>
      <c r="R3" s="23">
        <f t="shared" ref="R3:R5" si="1">I3-Q3</f>
        <v>0</v>
      </c>
    </row>
    <row r="4" spans="4:25" x14ac:dyDescent="0.45">
      <c r="D4" s="33">
        <v>90</v>
      </c>
      <c r="E4" s="9"/>
      <c r="F4" s="11" t="s">
        <v>13</v>
      </c>
      <c r="G4" s="34"/>
      <c r="H4" s="9">
        <v>100</v>
      </c>
      <c r="I4" s="22">
        <f>_xlfn.XLOOKUP(D4,P20:P35,R20:R35,,-1,2)</f>
        <v>210</v>
      </c>
      <c r="J4" s="9">
        <f t="shared" ref="J4" si="2">IF(G4&gt;0,D4*1.02,D4)</f>
        <v>90</v>
      </c>
      <c r="K4" s="10">
        <f>SUMIF(B$19:B$102,$F4,F$19:F$102)</f>
        <v>0</v>
      </c>
      <c r="L4" s="10">
        <f>SUMIF(C$19:C$102,$F4,F$19:F$102)</f>
        <v>0</v>
      </c>
      <c r="M4" s="9">
        <f>SUMIF(B$19:B$44,$F4,D$19:D$44)</f>
        <v>0</v>
      </c>
      <c r="N4" s="9">
        <f>SUMIF(C$19:C$44,$F4,D$19:D$44)</f>
        <v>0</v>
      </c>
      <c r="O4" s="22">
        <f>_xlfn.XLOOKUP(J4+N4-M4,P20:P35,R20:R35,,-1,2)</f>
        <v>210</v>
      </c>
      <c r="P4" s="22">
        <f>K4-L4-(G4*0.02*D4)</f>
        <v>0</v>
      </c>
      <c r="Q4" s="22">
        <f t="shared" si="0"/>
        <v>210</v>
      </c>
      <c r="R4" s="23">
        <f t="shared" si="1"/>
        <v>0</v>
      </c>
    </row>
    <row r="5" spans="4:25" x14ac:dyDescent="0.45">
      <c r="D5" s="33">
        <v>1400</v>
      </c>
      <c r="E5" s="9"/>
      <c r="F5" s="11" t="s">
        <v>2</v>
      </c>
      <c r="G5" s="34"/>
      <c r="H5" s="9">
        <v>1400</v>
      </c>
      <c r="I5" s="22">
        <f>_xlfn.XLOOKUP(D5,M37:M57,O37:O57,,1)</f>
        <v>0</v>
      </c>
      <c r="J5" s="9">
        <f>IF(G5&gt;0,D5*1.02,D5)</f>
        <v>1400</v>
      </c>
      <c r="K5" s="10">
        <f>SUMIF(B$19:B$102,$F5,F$19:F$102)</f>
        <v>0</v>
      </c>
      <c r="L5" s="10">
        <f>SUMIF(C$19:C$102,$F5,F$19:F$102)</f>
        <v>0</v>
      </c>
      <c r="M5" s="9">
        <f>SUMIF(B$19:B$44,$F5,D$19:D$44)</f>
        <v>0</v>
      </c>
      <c r="N5" s="9">
        <f>SUMIF(C$19:C$44,$F5,D$19:D$44)</f>
        <v>0</v>
      </c>
      <c r="O5" s="22">
        <f>_xlfn.XLOOKUP(J5+N5-M5,M37:M57,O37:O57,,1)</f>
        <v>0</v>
      </c>
      <c r="P5" s="22">
        <f t="shared" ref="P5:P10" si="3">K5-L5-(G5*0.02*D5)</f>
        <v>0</v>
      </c>
      <c r="Q5" s="22">
        <f t="shared" si="0"/>
        <v>0</v>
      </c>
      <c r="R5" s="23">
        <f t="shared" si="1"/>
        <v>0</v>
      </c>
    </row>
    <row r="6" spans="4:25" x14ac:dyDescent="0.45">
      <c r="D6" s="33">
        <v>700</v>
      </c>
      <c r="E6" s="9"/>
      <c r="F6" s="11" t="s">
        <v>14</v>
      </c>
      <c r="G6" s="34"/>
      <c r="H6" s="9">
        <v>800</v>
      </c>
      <c r="I6" s="22">
        <f>_xlfn.XLOOKUP((D6),S20:S35,U20:U35,,-1,2)</f>
        <v>4640</v>
      </c>
      <c r="J6" s="9">
        <f>IF(G6&gt;0,D6*1.02,D6)</f>
        <v>700</v>
      </c>
      <c r="K6" s="10">
        <f>SUMIF(B$19:B$102,$F6,F$19:F$102)</f>
        <v>0</v>
      </c>
      <c r="L6" s="10">
        <f>SUMIF(C$19:C$102,$F6,F$19:F$102)</f>
        <v>0</v>
      </c>
      <c r="M6" s="9">
        <f>SUMIF(B$19:B$44,$F6,D$19:D$44)</f>
        <v>0</v>
      </c>
      <c r="N6" s="9">
        <f>SUMIF(C$19:C$44,$F6,D$19:D$44)</f>
        <v>0</v>
      </c>
      <c r="O6" s="22">
        <f>_xlfn.XLOOKUP((J6+N6-M6),S20:S35,U20:U35,,-1,2)</f>
        <v>4640</v>
      </c>
      <c r="P6" s="22">
        <f>K6-L6-(G6*0.02*D6)</f>
        <v>0</v>
      </c>
      <c r="Q6" s="22">
        <f>O6-P6</f>
        <v>4640</v>
      </c>
      <c r="R6" s="23">
        <f>I6-Q6</f>
        <v>0</v>
      </c>
    </row>
    <row r="7" spans="4:25" x14ac:dyDescent="0.45">
      <c r="D7" s="33">
        <v>900</v>
      </c>
      <c r="E7" s="9"/>
      <c r="F7" s="11" t="s">
        <v>15</v>
      </c>
      <c r="G7" s="34"/>
      <c r="H7" s="9">
        <v>1000</v>
      </c>
      <c r="I7" s="22">
        <f>_xlfn.XLOOKUP(J7,P37:P57,R37:R57,,-1,2)</f>
        <v>300</v>
      </c>
      <c r="J7" s="9">
        <f>IF(G7&gt;0,D7*1.02,D7)</f>
        <v>900</v>
      </c>
      <c r="K7" s="10">
        <f>SUMIF(B$19:B$102,$F7,F$19:F$102)</f>
        <v>0</v>
      </c>
      <c r="L7" s="10">
        <f>SUMIF(C$19:C$102,$F7,F$19:F$102)</f>
        <v>0</v>
      </c>
      <c r="M7" s="9">
        <f>SUMIF(B$19:B$44,$F7,D$19:D$44)</f>
        <v>0</v>
      </c>
      <c r="N7" s="9">
        <f>SUMIF(C$19:C$44,$F7,D$19:D$44)</f>
        <v>0</v>
      </c>
      <c r="O7" s="22">
        <f>_xlfn.XLOOKUP(J7+N7-M7,P37:P57,R37:R57,,-1,2)</f>
        <v>300</v>
      </c>
      <c r="P7" s="22">
        <f t="shared" si="3"/>
        <v>0</v>
      </c>
      <c r="Q7" s="22">
        <f t="shared" ref="Q7:Q10" si="4">O7-P7</f>
        <v>300</v>
      </c>
      <c r="R7" s="23">
        <f t="shared" ref="R7:R10" si="5">I7-Q7</f>
        <v>0</v>
      </c>
    </row>
    <row r="8" spans="4:25" x14ac:dyDescent="0.45">
      <c r="D8" s="33">
        <v>100</v>
      </c>
      <c r="E8" s="9"/>
      <c r="F8" s="11" t="s">
        <v>16</v>
      </c>
      <c r="G8" s="34"/>
      <c r="H8" s="9">
        <v>100</v>
      </c>
      <c r="I8" s="22">
        <f>_xlfn.XLOOKUP(D8,S37:S57,U37:U57,,-1,2)</f>
        <v>0</v>
      </c>
      <c r="J8" s="9">
        <f>IF(G8&gt;0,D8*1.02,D8)</f>
        <v>100</v>
      </c>
      <c r="K8" s="10">
        <f>SUMIF(B$19:B$102,$F8,F$19:F$102)</f>
        <v>0</v>
      </c>
      <c r="L8" s="10">
        <f>SUMIF(C$19:C$102,$F8,F$19:F$102)</f>
        <v>0</v>
      </c>
      <c r="M8" s="9">
        <f>SUMIF(B$19:B$44,$F8,D$19:D$44)</f>
        <v>0</v>
      </c>
      <c r="N8" s="9">
        <f>SUMIF(C$19:C$44,$F8,D$19:D$44)</f>
        <v>0</v>
      </c>
      <c r="O8" s="22">
        <f>_xlfn.XLOOKUP(J8+N8-M8,S37:S57,U37:U57,,-1,2)</f>
        <v>0</v>
      </c>
      <c r="P8" s="22">
        <f t="shared" si="3"/>
        <v>0</v>
      </c>
      <c r="Q8" s="22">
        <f t="shared" si="4"/>
        <v>0</v>
      </c>
      <c r="R8" s="23">
        <f t="shared" si="5"/>
        <v>0</v>
      </c>
      <c r="Y8">
        <f>Z29*(Y35-Y29)</f>
        <v>5040</v>
      </c>
    </row>
    <row r="9" spans="4:25" x14ac:dyDescent="0.45">
      <c r="D9" s="33">
        <v>270</v>
      </c>
      <c r="E9" s="9"/>
      <c r="F9" s="11" t="s">
        <v>17</v>
      </c>
      <c r="G9" s="34"/>
      <c r="H9" s="9">
        <v>300</v>
      </c>
      <c r="I9" s="22">
        <f>_xlfn.XLOOKUP(D9,V24:V35,X24:X35,,-1,2)</f>
        <v>1800</v>
      </c>
      <c r="J9" s="9">
        <f>IF(G9&gt;0,D9*1.02,D9)</f>
        <v>270</v>
      </c>
      <c r="K9" s="10">
        <f>SUMIF(B$19:B$102,$F9,F$19:F$102)</f>
        <v>0</v>
      </c>
      <c r="L9" s="10">
        <f>SUMIF(C$19:C$102,$F9,F$19:F$102)</f>
        <v>0</v>
      </c>
      <c r="M9" s="9">
        <f>SUMIF(B$19:B$44,$F9,D$19:D$44)</f>
        <v>0</v>
      </c>
      <c r="N9" s="9">
        <f>SUMIF(C$19:C$44,$F9,D$19:D$44)</f>
        <v>0</v>
      </c>
      <c r="O9" s="22">
        <f>_xlfn.XLOOKUP(J9+N9-M9,V20:V35,X20:X35,,-1,2)</f>
        <v>1800</v>
      </c>
      <c r="P9" s="22">
        <f t="shared" si="3"/>
        <v>0</v>
      </c>
      <c r="Q9" s="22">
        <f t="shared" si="4"/>
        <v>1800</v>
      </c>
      <c r="R9" s="23">
        <f t="shared" si="5"/>
        <v>0</v>
      </c>
    </row>
    <row r="10" spans="4:25" x14ac:dyDescent="0.45">
      <c r="D10" s="33">
        <v>1200</v>
      </c>
      <c r="E10" s="9"/>
      <c r="F10" s="11" t="s">
        <v>7</v>
      </c>
      <c r="G10" s="34"/>
      <c r="H10" s="9">
        <v>1400</v>
      </c>
      <c r="I10" s="22">
        <f>_xlfn.XLOOKUP(D10,Y20:Y35,AA20:AA35,,-1,2)</f>
        <v>5040</v>
      </c>
      <c r="J10" s="9">
        <f>IF(G10&gt;0,D10*1.02,D10)</f>
        <v>1200</v>
      </c>
      <c r="K10" s="10">
        <f>SUMIF(B$19:B$102,$F10,F$19:F$102)</f>
        <v>0</v>
      </c>
      <c r="L10" s="10">
        <f>SUMIF(C$19:C$102,$F10,F$19:F$102)</f>
        <v>0</v>
      </c>
      <c r="M10" s="9">
        <f>SUMIF(B$19:B$44,$F10,D$19:D$44)</f>
        <v>0</v>
      </c>
      <c r="N10" s="9">
        <f>SUMIF(C$19:C$44,$F10,D$19:D$44)</f>
        <v>0</v>
      </c>
      <c r="O10" s="22">
        <f>_xlfn.XLOOKUP(J10+N10-M10,Y20:Y35,AA20:AA35,,-1,2)</f>
        <v>5040</v>
      </c>
      <c r="P10" s="22">
        <f t="shared" si="3"/>
        <v>0</v>
      </c>
      <c r="Q10" s="22">
        <f t="shared" si="4"/>
        <v>5040</v>
      </c>
      <c r="R10" s="23">
        <f t="shared" si="5"/>
        <v>0</v>
      </c>
    </row>
    <row r="11" spans="4:25" x14ac:dyDescent="0.45">
      <c r="D11" s="9"/>
      <c r="E11" s="9"/>
      <c r="F11" s="11"/>
      <c r="G11" s="11"/>
      <c r="H11" s="9"/>
      <c r="I11" s="22"/>
      <c r="J11" s="9"/>
      <c r="K11" s="10"/>
      <c r="L11" s="10"/>
      <c r="M11" s="9"/>
      <c r="N11" s="9"/>
      <c r="O11" s="22"/>
      <c r="P11" s="22"/>
      <c r="Q11" s="22"/>
      <c r="R11" s="23"/>
    </row>
    <row r="12" spans="4:25" x14ac:dyDescent="0.45">
      <c r="D12" s="9"/>
      <c r="E12" s="9"/>
      <c r="F12" s="11"/>
      <c r="G12" s="11"/>
      <c r="H12" s="24">
        <f>SUM(H3:H10)</f>
        <v>5200</v>
      </c>
      <c r="I12" s="25">
        <f>SUM(I3:I10)</f>
        <v>12590</v>
      </c>
      <c r="J12" s="24">
        <f t="shared" ref="J12:N12" si="6">SUM(J3:J10)</f>
        <v>4750</v>
      </c>
      <c r="K12" s="25">
        <f t="shared" si="6"/>
        <v>0</v>
      </c>
      <c r="L12" s="25">
        <f t="shared" si="6"/>
        <v>0</v>
      </c>
      <c r="M12" s="24">
        <f t="shared" si="6"/>
        <v>0</v>
      </c>
      <c r="N12" s="24">
        <f t="shared" si="6"/>
        <v>0</v>
      </c>
      <c r="O12" s="25">
        <f t="shared" ref="O12:P12" si="7">SUM(O3:O10)</f>
        <v>12590</v>
      </c>
      <c r="P12" s="25">
        <f t="shared" si="7"/>
        <v>0</v>
      </c>
      <c r="Q12" s="25">
        <f>SUM(Q3:Q10)</f>
        <v>12590</v>
      </c>
      <c r="R12" s="25">
        <f>SUM(R3:R10)</f>
        <v>0</v>
      </c>
      <c r="T12" s="8"/>
    </row>
    <row r="13" spans="4:25" x14ac:dyDescent="0.45">
      <c r="F13" s="3"/>
      <c r="G13" s="3"/>
      <c r="I13" s="5"/>
      <c r="K13" s="2"/>
      <c r="L13" s="2"/>
      <c r="O13" s="5"/>
      <c r="P13" s="5"/>
      <c r="Q13" s="5"/>
      <c r="R13" s="6"/>
    </row>
    <row r="14" spans="4:25" ht="58.5" customHeight="1" x14ac:dyDescent="0.45">
      <c r="D14" s="39" t="s">
        <v>31</v>
      </c>
      <c r="E14" s="40"/>
      <c r="F14" s="41"/>
      <c r="G14" s="42">
        <f>I12/(H12-J12)</f>
        <v>27.977777777777778</v>
      </c>
      <c r="H14" s="43"/>
      <c r="I14" s="39" t="s">
        <v>32</v>
      </c>
      <c r="J14" s="40"/>
      <c r="K14" s="41"/>
      <c r="L14" s="44">
        <f>Q12/(H12-J12)</f>
        <v>27.977777777777778</v>
      </c>
      <c r="M14" s="45"/>
      <c r="N14" s="46" t="s">
        <v>33</v>
      </c>
      <c r="O14" s="46"/>
      <c r="P14" s="46"/>
      <c r="Q14" s="47">
        <f>H12-J12</f>
        <v>450</v>
      </c>
    </row>
    <row r="15" spans="4:25" x14ac:dyDescent="0.45">
      <c r="F15" s="3"/>
      <c r="G15" s="3"/>
      <c r="I15" s="5"/>
      <c r="K15" s="2"/>
      <c r="L15" s="2"/>
      <c r="O15" s="5"/>
      <c r="P15" s="5"/>
      <c r="Q15" s="5"/>
      <c r="R15" s="6"/>
    </row>
    <row r="16" spans="4:25" x14ac:dyDescent="0.45">
      <c r="F16" s="3"/>
      <c r="G16" s="3"/>
      <c r="I16" s="5"/>
      <c r="K16" s="2"/>
      <c r="L16" s="2"/>
      <c r="O16" s="5"/>
      <c r="P16" s="5"/>
      <c r="Q16" s="5"/>
      <c r="R16" s="6"/>
    </row>
    <row r="17" spans="1:27" ht="14.65" thickBot="1" x14ac:dyDescent="0.5"/>
    <row r="18" spans="1:27" ht="72" x14ac:dyDescent="0.55000000000000004">
      <c r="A18" s="51" t="s">
        <v>10</v>
      </c>
      <c r="B18" s="52" t="s">
        <v>0</v>
      </c>
      <c r="C18" s="52" t="s">
        <v>1</v>
      </c>
      <c r="D18" s="52" t="s">
        <v>5</v>
      </c>
      <c r="E18" s="52" t="s">
        <v>4</v>
      </c>
      <c r="F18" s="53" t="s">
        <v>6</v>
      </c>
      <c r="G18" s="7"/>
      <c r="H18" s="18"/>
      <c r="I18" s="18" t="s">
        <v>46</v>
      </c>
      <c r="J18" s="18" t="s">
        <v>20</v>
      </c>
      <c r="M18" s="29" t="s">
        <v>3</v>
      </c>
      <c r="N18" s="29"/>
      <c r="O18" s="29"/>
      <c r="P18" s="29" t="s">
        <v>13</v>
      </c>
      <c r="Q18" s="29"/>
      <c r="R18" s="29"/>
      <c r="S18" s="29" t="s">
        <v>14</v>
      </c>
      <c r="T18" s="29"/>
      <c r="U18" s="29"/>
      <c r="V18" s="29" t="s">
        <v>17</v>
      </c>
      <c r="W18" s="29"/>
      <c r="X18" s="29"/>
      <c r="Y18" s="29" t="s">
        <v>7</v>
      </c>
      <c r="Z18" s="29"/>
      <c r="AA18" s="29"/>
    </row>
    <row r="19" spans="1:27" ht="30" customHeight="1" x14ac:dyDescent="0.55000000000000004">
      <c r="A19" s="54">
        <v>1</v>
      </c>
      <c r="B19" s="48"/>
      <c r="C19" s="48"/>
      <c r="D19" s="48"/>
      <c r="E19" s="49"/>
      <c r="F19" s="55">
        <f>D19*E19</f>
        <v>0</v>
      </c>
      <c r="G19" s="15"/>
      <c r="H19" s="19" t="s">
        <v>3</v>
      </c>
      <c r="I19" s="20">
        <f t="shared" ref="I19:I25" si="8">D3+N3-M3</f>
        <v>90</v>
      </c>
      <c r="J19" s="20">
        <f>H3</f>
        <v>100</v>
      </c>
      <c r="M19" s="12" t="s">
        <v>21</v>
      </c>
      <c r="N19" s="12" t="s">
        <v>22</v>
      </c>
      <c r="O19" s="12" t="s">
        <v>23</v>
      </c>
      <c r="P19" s="12" t="s">
        <v>21</v>
      </c>
      <c r="Q19" s="12" t="s">
        <v>22</v>
      </c>
      <c r="R19" s="12" t="s">
        <v>25</v>
      </c>
      <c r="S19" s="12" t="s">
        <v>21</v>
      </c>
      <c r="T19" s="12" t="s">
        <v>24</v>
      </c>
      <c r="U19" s="12" t="s">
        <v>25</v>
      </c>
      <c r="V19" s="12" t="s">
        <v>21</v>
      </c>
      <c r="W19" s="12" t="s">
        <v>22</v>
      </c>
      <c r="X19" s="12" t="s">
        <v>25</v>
      </c>
      <c r="Y19" s="12" t="s">
        <v>21</v>
      </c>
      <c r="Z19" s="12" t="s">
        <v>22</v>
      </c>
      <c r="AA19" s="12" t="s">
        <v>25</v>
      </c>
    </row>
    <row r="20" spans="1:27" ht="18" x14ac:dyDescent="0.55000000000000004">
      <c r="A20" s="54">
        <v>1</v>
      </c>
      <c r="B20" s="48"/>
      <c r="C20" s="48"/>
      <c r="D20" s="48"/>
      <c r="E20" s="49"/>
      <c r="F20" s="55">
        <f t="shared" ref="F20:F50" si="9">D20*E20</f>
        <v>0</v>
      </c>
      <c r="G20" s="15"/>
      <c r="H20" s="19" t="s">
        <v>13</v>
      </c>
      <c r="I20" s="20">
        <f t="shared" si="8"/>
        <v>90</v>
      </c>
      <c r="J20" s="20">
        <f t="shared" ref="J20:J26" si="10">H4</f>
        <v>100</v>
      </c>
      <c r="M20" s="12"/>
      <c r="N20" s="12"/>
      <c r="O20" s="12"/>
      <c r="P20" s="12">
        <v>70</v>
      </c>
      <c r="Q20" s="12">
        <v>300</v>
      </c>
      <c r="R20" s="12">
        <v>2990</v>
      </c>
      <c r="S20" s="12">
        <v>560</v>
      </c>
      <c r="T20" s="12">
        <v>400</v>
      </c>
      <c r="U20" s="12">
        <v>32480</v>
      </c>
      <c r="V20" s="12"/>
      <c r="W20" s="12"/>
      <c r="X20" s="12"/>
      <c r="Y20" s="12">
        <v>980</v>
      </c>
      <c r="Z20" s="12">
        <v>200</v>
      </c>
      <c r="AA20" s="12">
        <v>26600</v>
      </c>
    </row>
    <row r="21" spans="1:27" ht="18" x14ac:dyDescent="0.55000000000000004">
      <c r="A21" s="54">
        <v>1</v>
      </c>
      <c r="B21" s="48"/>
      <c r="C21" s="48"/>
      <c r="D21" s="48"/>
      <c r="E21" s="49"/>
      <c r="F21" s="55">
        <f t="shared" si="9"/>
        <v>0</v>
      </c>
      <c r="G21" s="15"/>
      <c r="H21" s="19" t="s">
        <v>2</v>
      </c>
      <c r="I21" s="20">
        <f t="shared" si="8"/>
        <v>1400</v>
      </c>
      <c r="J21" s="20">
        <f t="shared" si="10"/>
        <v>1400</v>
      </c>
      <c r="M21" s="12"/>
      <c r="N21" s="12"/>
      <c r="O21" s="12"/>
      <c r="P21" s="12">
        <v>72</v>
      </c>
      <c r="Q21" s="12">
        <v>240</v>
      </c>
      <c r="R21" s="12">
        <v>2390</v>
      </c>
      <c r="S21" s="12">
        <v>576</v>
      </c>
      <c r="T21" s="12">
        <v>320</v>
      </c>
      <c r="U21" s="12">
        <v>26080</v>
      </c>
      <c r="V21" s="12"/>
      <c r="W21" s="12"/>
      <c r="X21" s="12"/>
      <c r="Y21" s="12">
        <v>1008</v>
      </c>
      <c r="Z21" s="12">
        <v>160</v>
      </c>
      <c r="AA21" s="12">
        <v>21000</v>
      </c>
    </row>
    <row r="22" spans="1:27" ht="18" x14ac:dyDescent="0.55000000000000004">
      <c r="A22" s="54">
        <v>1</v>
      </c>
      <c r="B22" s="48"/>
      <c r="C22" s="48"/>
      <c r="D22" s="48"/>
      <c r="E22" s="49"/>
      <c r="F22" s="55">
        <f t="shared" si="9"/>
        <v>0</v>
      </c>
      <c r="G22" s="15"/>
      <c r="H22" s="19" t="s">
        <v>14</v>
      </c>
      <c r="I22" s="20">
        <f t="shared" si="8"/>
        <v>700</v>
      </c>
      <c r="J22" s="20">
        <f t="shared" si="10"/>
        <v>800</v>
      </c>
      <c r="M22" s="12"/>
      <c r="N22" s="12"/>
      <c r="O22" s="12"/>
      <c r="P22" s="12">
        <v>74</v>
      </c>
      <c r="Q22" s="12">
        <v>200</v>
      </c>
      <c r="R22" s="12">
        <v>1910</v>
      </c>
      <c r="S22" s="12">
        <v>592</v>
      </c>
      <c r="T22" s="12">
        <v>260</v>
      </c>
      <c r="U22" s="12">
        <v>20960</v>
      </c>
      <c r="V22" s="12"/>
      <c r="W22" s="12"/>
      <c r="X22" s="12"/>
      <c r="Y22" s="12">
        <v>1036</v>
      </c>
      <c r="Z22" s="12">
        <v>120</v>
      </c>
      <c r="AA22" s="12">
        <v>16520</v>
      </c>
    </row>
    <row r="23" spans="1:27" ht="18" x14ac:dyDescent="0.55000000000000004">
      <c r="A23" s="54">
        <v>1</v>
      </c>
      <c r="B23" s="48"/>
      <c r="C23" s="48"/>
      <c r="D23" s="48"/>
      <c r="E23" s="49"/>
      <c r="F23" s="55">
        <f t="shared" si="9"/>
        <v>0</v>
      </c>
      <c r="G23" s="15"/>
      <c r="H23" s="19" t="s">
        <v>15</v>
      </c>
      <c r="I23" s="20">
        <f t="shared" si="8"/>
        <v>900</v>
      </c>
      <c r="J23" s="20">
        <f t="shared" si="10"/>
        <v>1000</v>
      </c>
      <c r="M23" s="12">
        <v>76</v>
      </c>
      <c r="N23" s="12">
        <v>400</v>
      </c>
      <c r="O23" s="12">
        <v>3980</v>
      </c>
      <c r="P23" s="12">
        <v>76</v>
      </c>
      <c r="Q23" s="12">
        <v>160</v>
      </c>
      <c r="R23" s="12">
        <v>1510</v>
      </c>
      <c r="S23" s="12">
        <v>608</v>
      </c>
      <c r="T23" s="12">
        <v>220</v>
      </c>
      <c r="U23" s="12">
        <v>16800</v>
      </c>
      <c r="V23" s="12"/>
      <c r="W23" s="12"/>
      <c r="X23" s="12"/>
      <c r="Y23" s="12">
        <v>1064</v>
      </c>
      <c r="Z23" s="12">
        <v>100</v>
      </c>
      <c r="AA23" s="12">
        <v>13160</v>
      </c>
    </row>
    <row r="24" spans="1:27" ht="18" x14ac:dyDescent="0.55000000000000004">
      <c r="A24" s="54">
        <v>1</v>
      </c>
      <c r="B24" s="48"/>
      <c r="C24" s="48"/>
      <c r="D24" s="48"/>
      <c r="E24" s="49"/>
      <c r="F24" s="55">
        <f t="shared" si="9"/>
        <v>0</v>
      </c>
      <c r="G24" s="15"/>
      <c r="H24" s="19" t="s">
        <v>16</v>
      </c>
      <c r="I24" s="20">
        <f t="shared" si="8"/>
        <v>100</v>
      </c>
      <c r="J24" s="20">
        <f t="shared" si="10"/>
        <v>100</v>
      </c>
      <c r="M24" s="12">
        <v>78</v>
      </c>
      <c r="N24" s="12">
        <v>340</v>
      </c>
      <c r="O24" s="12">
        <v>3180</v>
      </c>
      <c r="P24" s="12">
        <v>78</v>
      </c>
      <c r="Q24" s="12">
        <v>130</v>
      </c>
      <c r="R24" s="12">
        <v>1190</v>
      </c>
      <c r="S24" s="12">
        <v>624</v>
      </c>
      <c r="T24" s="12">
        <v>180</v>
      </c>
      <c r="U24" s="12">
        <v>13280</v>
      </c>
      <c r="V24" s="12">
        <v>234</v>
      </c>
      <c r="W24" s="12">
        <v>400</v>
      </c>
      <c r="X24" s="12">
        <v>10680</v>
      </c>
      <c r="Y24" s="12">
        <v>1092</v>
      </c>
      <c r="Z24" s="12">
        <v>80</v>
      </c>
      <c r="AA24" s="12">
        <v>10360</v>
      </c>
    </row>
    <row r="25" spans="1:27" ht="18" x14ac:dyDescent="0.55000000000000004">
      <c r="A25" s="54">
        <v>1</v>
      </c>
      <c r="B25" s="48"/>
      <c r="C25" s="48"/>
      <c r="D25" s="48"/>
      <c r="E25" s="49"/>
      <c r="F25" s="55">
        <f t="shared" si="9"/>
        <v>0</v>
      </c>
      <c r="G25" s="15"/>
      <c r="H25" s="19" t="s">
        <v>17</v>
      </c>
      <c r="I25" s="20">
        <f t="shared" si="8"/>
        <v>270</v>
      </c>
      <c r="J25" s="20">
        <f t="shared" si="10"/>
        <v>300</v>
      </c>
      <c r="M25" s="12">
        <v>80</v>
      </c>
      <c r="N25" s="12">
        <v>280</v>
      </c>
      <c r="O25" s="12">
        <v>2500</v>
      </c>
      <c r="P25" s="12">
        <v>10</v>
      </c>
      <c r="Q25" s="12">
        <v>100</v>
      </c>
      <c r="R25" s="12">
        <v>930</v>
      </c>
      <c r="S25" s="12">
        <v>640</v>
      </c>
      <c r="T25" s="12">
        <v>140</v>
      </c>
      <c r="U25" s="12">
        <v>10400</v>
      </c>
      <c r="V25" s="12">
        <v>240</v>
      </c>
      <c r="W25" s="12">
        <v>340</v>
      </c>
      <c r="X25" s="12">
        <v>8210</v>
      </c>
      <c r="Y25" s="12">
        <v>1120</v>
      </c>
      <c r="Z25" s="12">
        <v>60</v>
      </c>
      <c r="AA25" s="12">
        <v>8120</v>
      </c>
    </row>
    <row r="26" spans="1:27" ht="18" x14ac:dyDescent="0.55000000000000004">
      <c r="A26" s="54">
        <v>1</v>
      </c>
      <c r="B26" s="48"/>
      <c r="C26" s="48"/>
      <c r="D26" s="48"/>
      <c r="E26" s="49"/>
      <c r="F26" s="55">
        <f t="shared" si="9"/>
        <v>0</v>
      </c>
      <c r="G26" s="15"/>
      <c r="H26" s="19" t="s">
        <v>7</v>
      </c>
      <c r="I26" s="20">
        <f>D10+N10-M10</f>
        <v>1200</v>
      </c>
      <c r="J26" s="20">
        <f t="shared" si="10"/>
        <v>1400</v>
      </c>
      <c r="M26" s="12">
        <v>82</v>
      </c>
      <c r="N26" s="12">
        <v>220</v>
      </c>
      <c r="O26" s="12">
        <v>1940</v>
      </c>
      <c r="P26" s="12">
        <v>82</v>
      </c>
      <c r="Q26" s="12">
        <v>80</v>
      </c>
      <c r="R26" s="12">
        <v>730</v>
      </c>
      <c r="S26" s="12">
        <v>656</v>
      </c>
      <c r="T26" s="12">
        <v>120</v>
      </c>
      <c r="U26" s="12">
        <v>8160</v>
      </c>
      <c r="V26" s="12">
        <v>246</v>
      </c>
      <c r="W26" s="12">
        <v>260</v>
      </c>
      <c r="X26" s="12">
        <v>6240</v>
      </c>
      <c r="Y26" s="12">
        <v>1148</v>
      </c>
      <c r="Z26" s="12">
        <v>50</v>
      </c>
      <c r="AA26" s="12">
        <v>6440</v>
      </c>
    </row>
    <row r="27" spans="1:27" ht="18" x14ac:dyDescent="0.55000000000000004">
      <c r="A27" s="54">
        <v>1</v>
      </c>
      <c r="B27" s="48"/>
      <c r="C27" s="48"/>
      <c r="D27" s="48"/>
      <c r="E27" s="49"/>
      <c r="F27" s="55">
        <f t="shared" si="9"/>
        <v>0</v>
      </c>
      <c r="G27" s="15"/>
      <c r="H27" s="2"/>
      <c r="I27" s="17"/>
      <c r="J27" s="2"/>
      <c r="M27" s="12">
        <v>84</v>
      </c>
      <c r="N27" s="12">
        <v>180</v>
      </c>
      <c r="O27" s="12">
        <v>1500</v>
      </c>
      <c r="P27" s="12">
        <v>84</v>
      </c>
      <c r="Q27" s="12">
        <v>70</v>
      </c>
      <c r="R27" s="12">
        <v>570</v>
      </c>
      <c r="S27" s="12">
        <v>672</v>
      </c>
      <c r="T27" s="12">
        <v>100</v>
      </c>
      <c r="U27" s="12">
        <v>6240</v>
      </c>
      <c r="V27" s="12">
        <v>252</v>
      </c>
      <c r="W27" s="12">
        <v>200</v>
      </c>
      <c r="X27" s="12">
        <v>4680</v>
      </c>
      <c r="Y27" s="12">
        <v>1176</v>
      </c>
      <c r="Z27" s="12">
        <v>40</v>
      </c>
      <c r="AA27" s="12">
        <v>5040</v>
      </c>
    </row>
    <row r="28" spans="1:27" ht="15.75" x14ac:dyDescent="0.45">
      <c r="A28" s="54">
        <v>1</v>
      </c>
      <c r="B28" s="48"/>
      <c r="C28" s="48"/>
      <c r="D28" s="48"/>
      <c r="E28" s="49"/>
      <c r="F28" s="55">
        <f t="shared" si="9"/>
        <v>0</v>
      </c>
      <c r="G28" s="15"/>
      <c r="H28" s="2"/>
      <c r="I28" s="2"/>
      <c r="J28" s="2"/>
      <c r="M28" s="12">
        <v>86</v>
      </c>
      <c r="N28" s="12">
        <v>150</v>
      </c>
      <c r="O28" s="12">
        <v>1140</v>
      </c>
      <c r="P28" s="12">
        <v>86</v>
      </c>
      <c r="Q28" s="12">
        <v>60</v>
      </c>
      <c r="R28" s="12">
        <v>430</v>
      </c>
      <c r="S28" s="12">
        <v>688</v>
      </c>
      <c r="T28" s="12">
        <v>80</v>
      </c>
      <c r="U28" s="12">
        <v>4640</v>
      </c>
      <c r="V28" s="12">
        <v>258</v>
      </c>
      <c r="W28" s="12">
        <v>160</v>
      </c>
      <c r="X28" s="12">
        <v>3430</v>
      </c>
      <c r="Y28" s="12">
        <v>1204</v>
      </c>
      <c r="Z28" s="12">
        <v>35</v>
      </c>
      <c r="AA28" s="12">
        <v>3920</v>
      </c>
    </row>
    <row r="29" spans="1:27" ht="15.75" x14ac:dyDescent="0.45">
      <c r="A29" s="54">
        <v>1</v>
      </c>
      <c r="B29" s="48"/>
      <c r="C29" s="48"/>
      <c r="D29" s="48"/>
      <c r="E29" s="49"/>
      <c r="F29" s="55">
        <f t="shared" si="9"/>
        <v>0</v>
      </c>
      <c r="G29" s="15"/>
      <c r="H29" s="2"/>
      <c r="I29" s="2"/>
      <c r="J29" s="2"/>
      <c r="M29" s="12">
        <v>88</v>
      </c>
      <c r="N29" s="12">
        <v>120</v>
      </c>
      <c r="O29" s="12">
        <v>840</v>
      </c>
      <c r="P29" s="12">
        <v>88</v>
      </c>
      <c r="Q29" s="12">
        <v>50</v>
      </c>
      <c r="R29" s="12">
        <v>310</v>
      </c>
      <c r="S29" s="12">
        <v>704</v>
      </c>
      <c r="T29" s="12">
        <v>60</v>
      </c>
      <c r="U29" s="12">
        <v>3360</v>
      </c>
      <c r="V29" s="12">
        <v>264</v>
      </c>
      <c r="W29" s="12">
        <v>120</v>
      </c>
      <c r="X29" s="12">
        <v>2520</v>
      </c>
      <c r="Y29" s="12">
        <v>1232</v>
      </c>
      <c r="Z29" s="12">
        <v>30</v>
      </c>
      <c r="AA29" s="12">
        <v>2940</v>
      </c>
    </row>
    <row r="30" spans="1:27" ht="15.75" x14ac:dyDescent="0.45">
      <c r="A30" s="54">
        <v>1</v>
      </c>
      <c r="B30" s="48"/>
      <c r="C30" s="48"/>
      <c r="D30" s="48"/>
      <c r="E30" s="49"/>
      <c r="F30" s="55">
        <f t="shared" si="9"/>
        <v>0</v>
      </c>
      <c r="G30" s="15"/>
      <c r="H30" s="2"/>
      <c r="I30" s="2"/>
      <c r="J30" s="2"/>
      <c r="M30" s="12">
        <v>90</v>
      </c>
      <c r="N30" s="12">
        <v>100</v>
      </c>
      <c r="O30" s="12">
        <v>600</v>
      </c>
      <c r="P30" s="12">
        <v>90</v>
      </c>
      <c r="Q30" s="12">
        <v>40</v>
      </c>
      <c r="R30" s="12">
        <v>210</v>
      </c>
      <c r="S30" s="12">
        <v>720</v>
      </c>
      <c r="T30" s="12">
        <v>50</v>
      </c>
      <c r="U30" s="12">
        <v>2400</v>
      </c>
      <c r="V30" s="12">
        <v>270</v>
      </c>
      <c r="W30" s="12">
        <v>100</v>
      </c>
      <c r="X30" s="12">
        <v>1800</v>
      </c>
      <c r="Y30" s="12">
        <v>1260</v>
      </c>
      <c r="Z30" s="12">
        <v>25</v>
      </c>
      <c r="AA30" s="12">
        <v>2100</v>
      </c>
    </row>
    <row r="31" spans="1:27" ht="15.75" x14ac:dyDescent="0.45">
      <c r="A31" s="54">
        <v>1</v>
      </c>
      <c r="B31" s="48"/>
      <c r="C31" s="48"/>
      <c r="D31" s="48"/>
      <c r="E31" s="49"/>
      <c r="F31" s="55">
        <f t="shared" si="9"/>
        <v>0</v>
      </c>
      <c r="G31" s="15"/>
      <c r="H31" s="2"/>
      <c r="I31" s="2"/>
      <c r="J31" s="2"/>
      <c r="M31" s="12">
        <v>92</v>
      </c>
      <c r="N31" s="12">
        <v>80</v>
      </c>
      <c r="O31" s="12">
        <v>400</v>
      </c>
      <c r="P31" s="12">
        <v>92</v>
      </c>
      <c r="Q31" s="12">
        <v>30</v>
      </c>
      <c r="R31" s="12">
        <v>130</v>
      </c>
      <c r="S31" s="12">
        <v>736</v>
      </c>
      <c r="T31" s="12">
        <v>40</v>
      </c>
      <c r="U31" s="12">
        <v>1600</v>
      </c>
      <c r="V31" s="12">
        <v>276</v>
      </c>
      <c r="W31" s="12">
        <v>80</v>
      </c>
      <c r="X31" s="12">
        <v>1200</v>
      </c>
      <c r="Y31" s="12">
        <v>1288</v>
      </c>
      <c r="Z31" s="12">
        <v>20</v>
      </c>
      <c r="AA31" s="12">
        <v>1400</v>
      </c>
    </row>
    <row r="32" spans="1:27" ht="15.75" x14ac:dyDescent="0.45">
      <c r="A32" s="54">
        <v>1</v>
      </c>
      <c r="B32" s="48"/>
      <c r="C32" s="48"/>
      <c r="D32" s="48"/>
      <c r="E32" s="49"/>
      <c r="F32" s="55">
        <f t="shared" si="9"/>
        <v>0</v>
      </c>
      <c r="G32" s="15"/>
      <c r="H32" s="2"/>
      <c r="I32" s="2"/>
      <c r="J32" s="2"/>
      <c r="M32" s="12">
        <v>94</v>
      </c>
      <c r="N32" s="12">
        <v>60</v>
      </c>
      <c r="O32" s="12">
        <v>240</v>
      </c>
      <c r="P32" s="12">
        <v>94</v>
      </c>
      <c r="Q32" s="12">
        <v>20</v>
      </c>
      <c r="R32" s="12">
        <v>70</v>
      </c>
      <c r="S32" s="12">
        <v>752</v>
      </c>
      <c r="T32" s="12">
        <v>30</v>
      </c>
      <c r="U32" s="12">
        <v>960</v>
      </c>
      <c r="V32" s="12">
        <v>282</v>
      </c>
      <c r="W32" s="12">
        <v>60</v>
      </c>
      <c r="X32" s="12">
        <v>720</v>
      </c>
      <c r="Y32" s="12">
        <v>1316</v>
      </c>
      <c r="Z32" s="12">
        <v>15</v>
      </c>
      <c r="AA32" s="12">
        <v>840</v>
      </c>
    </row>
    <row r="33" spans="1:27" ht="15.75" x14ac:dyDescent="0.45">
      <c r="A33" s="54">
        <v>1</v>
      </c>
      <c r="B33" s="48"/>
      <c r="C33" s="48"/>
      <c r="D33" s="48"/>
      <c r="E33" s="49"/>
      <c r="F33" s="55">
        <f t="shared" si="9"/>
        <v>0</v>
      </c>
      <c r="G33" s="15"/>
      <c r="H33" s="2"/>
      <c r="I33" s="2"/>
      <c r="J33" s="2"/>
      <c r="M33" s="12">
        <v>96</v>
      </c>
      <c r="N33" s="12">
        <v>40</v>
      </c>
      <c r="O33" s="12">
        <v>120</v>
      </c>
      <c r="P33" s="12">
        <v>96</v>
      </c>
      <c r="Q33" s="12">
        <v>10</v>
      </c>
      <c r="R33" s="12">
        <v>30</v>
      </c>
      <c r="S33" s="12">
        <v>768</v>
      </c>
      <c r="T33" s="12">
        <v>20</v>
      </c>
      <c r="U33" s="12">
        <v>480</v>
      </c>
      <c r="V33" s="12">
        <v>288</v>
      </c>
      <c r="W33" s="12">
        <v>40</v>
      </c>
      <c r="X33" s="12">
        <v>360</v>
      </c>
      <c r="Y33" s="12">
        <v>1344</v>
      </c>
      <c r="Z33" s="12">
        <v>10</v>
      </c>
      <c r="AA33" s="12">
        <v>420</v>
      </c>
    </row>
    <row r="34" spans="1:27" ht="15.75" x14ac:dyDescent="0.45">
      <c r="A34" s="54">
        <v>1</v>
      </c>
      <c r="B34" s="48"/>
      <c r="C34" s="48"/>
      <c r="D34" s="48"/>
      <c r="E34" s="49"/>
      <c r="F34" s="55">
        <f t="shared" si="9"/>
        <v>0</v>
      </c>
      <c r="G34" s="15"/>
      <c r="H34" s="2"/>
      <c r="I34" s="2"/>
      <c r="J34" s="2"/>
      <c r="M34" s="12">
        <v>98</v>
      </c>
      <c r="N34" s="12">
        <v>20</v>
      </c>
      <c r="O34" s="12">
        <v>40</v>
      </c>
      <c r="P34" s="12">
        <v>98</v>
      </c>
      <c r="Q34" s="12">
        <v>5</v>
      </c>
      <c r="R34" s="12">
        <v>10</v>
      </c>
      <c r="S34" s="12">
        <v>784</v>
      </c>
      <c r="T34" s="12">
        <v>10</v>
      </c>
      <c r="U34" s="12">
        <v>160</v>
      </c>
      <c r="V34" s="12">
        <v>294</v>
      </c>
      <c r="W34" s="12">
        <v>20</v>
      </c>
      <c r="X34" s="12">
        <v>120</v>
      </c>
      <c r="Y34" s="12">
        <v>1372</v>
      </c>
      <c r="Z34" s="12">
        <v>5</v>
      </c>
      <c r="AA34" s="12">
        <v>140</v>
      </c>
    </row>
    <row r="35" spans="1:27" ht="15.75" x14ac:dyDescent="0.45">
      <c r="A35" s="54">
        <v>1</v>
      </c>
      <c r="B35" s="48"/>
      <c r="C35" s="48"/>
      <c r="D35" s="48"/>
      <c r="E35" s="49"/>
      <c r="F35" s="55">
        <f t="shared" si="9"/>
        <v>0</v>
      </c>
      <c r="G35" s="15"/>
      <c r="H35" s="2"/>
      <c r="I35" s="2"/>
      <c r="J35" s="2"/>
      <c r="M35" s="12">
        <v>100</v>
      </c>
      <c r="N35" s="12">
        <v>0</v>
      </c>
      <c r="O35" s="12">
        <v>0</v>
      </c>
      <c r="P35" s="12">
        <v>100</v>
      </c>
      <c r="Q35" s="12">
        <v>0</v>
      </c>
      <c r="R35" s="12">
        <v>0</v>
      </c>
      <c r="S35" s="12">
        <v>800</v>
      </c>
      <c r="T35" s="12">
        <v>0</v>
      </c>
      <c r="U35" s="12">
        <v>0</v>
      </c>
      <c r="V35" s="12">
        <v>300</v>
      </c>
      <c r="W35" s="12">
        <v>0</v>
      </c>
      <c r="X35" s="12">
        <v>0</v>
      </c>
      <c r="Y35" s="12">
        <v>1400</v>
      </c>
      <c r="Z35" s="12">
        <v>0</v>
      </c>
      <c r="AA35" s="12">
        <v>0</v>
      </c>
    </row>
    <row r="36" spans="1:27" ht="21.4" customHeight="1" x14ac:dyDescent="0.45">
      <c r="A36" s="54"/>
      <c r="B36" s="48"/>
      <c r="C36" s="48"/>
      <c r="D36" s="48"/>
      <c r="E36" s="49"/>
      <c r="F36" s="55">
        <f t="shared" si="9"/>
        <v>0</v>
      </c>
      <c r="G36" s="15"/>
      <c r="H36" s="2"/>
      <c r="I36" s="2"/>
      <c r="J36" s="2"/>
      <c r="M36" s="29" t="s">
        <v>2</v>
      </c>
      <c r="N36" s="29"/>
      <c r="O36" s="29"/>
      <c r="P36" s="13" t="s">
        <v>15</v>
      </c>
      <c r="Q36" s="13"/>
      <c r="R36" s="14"/>
      <c r="S36" s="13" t="s">
        <v>16</v>
      </c>
      <c r="T36" s="13"/>
      <c r="U36" s="13"/>
      <c r="V36" s="13" t="s">
        <v>18</v>
      </c>
      <c r="W36" s="14"/>
      <c r="X36" s="13"/>
      <c r="Y36" s="13" t="s">
        <v>19</v>
      </c>
      <c r="Z36" s="13"/>
      <c r="AA36" s="13"/>
    </row>
    <row r="37" spans="1:27" ht="15.75" x14ac:dyDescent="0.45">
      <c r="A37" s="54"/>
      <c r="B37" s="48"/>
      <c r="C37" s="48"/>
      <c r="D37" s="48"/>
      <c r="E37" s="49"/>
      <c r="F37" s="55">
        <f t="shared" si="9"/>
        <v>0</v>
      </c>
      <c r="G37" s="15"/>
      <c r="H37" s="2"/>
      <c r="I37" s="2"/>
      <c r="J37" s="2"/>
      <c r="M37" s="12">
        <v>840</v>
      </c>
      <c r="N37" s="12">
        <v>60</v>
      </c>
      <c r="O37" s="12">
        <v>14028</v>
      </c>
      <c r="P37" s="12">
        <v>600</v>
      </c>
      <c r="Q37" s="12">
        <v>90</v>
      </c>
      <c r="R37" s="12">
        <v>12380</v>
      </c>
      <c r="S37" s="12">
        <v>60</v>
      </c>
      <c r="T37" s="12">
        <v>150</v>
      </c>
      <c r="U37" s="12">
        <v>2030</v>
      </c>
      <c r="V37" s="12">
        <v>300</v>
      </c>
      <c r="W37" s="12">
        <v>200</v>
      </c>
      <c r="X37" s="12">
        <v>14950</v>
      </c>
      <c r="Y37" s="12">
        <v>60</v>
      </c>
      <c r="Z37" s="12">
        <v>220</v>
      </c>
      <c r="AA37" s="12">
        <v>3210</v>
      </c>
    </row>
    <row r="38" spans="1:27" ht="15.75" x14ac:dyDescent="0.45">
      <c r="A38" s="54"/>
      <c r="B38" s="48"/>
      <c r="C38" s="48"/>
      <c r="D38" s="48"/>
      <c r="E38" s="49"/>
      <c r="F38" s="55">
        <f t="shared" si="9"/>
        <v>0</v>
      </c>
      <c r="G38" s="15"/>
      <c r="H38" s="2"/>
      <c r="I38" s="2"/>
      <c r="J38" s="2"/>
      <c r="M38" s="12">
        <v>868</v>
      </c>
      <c r="N38" s="12">
        <v>56</v>
      </c>
      <c r="O38" s="12">
        <v>12348</v>
      </c>
      <c r="P38" s="12">
        <v>620</v>
      </c>
      <c r="Q38" s="12">
        <v>80</v>
      </c>
      <c r="R38" s="12">
        <v>10580</v>
      </c>
      <c r="S38" s="12">
        <v>62</v>
      </c>
      <c r="T38" s="12">
        <v>125</v>
      </c>
      <c r="U38" s="12">
        <v>1730</v>
      </c>
      <c r="V38" s="12">
        <v>310</v>
      </c>
      <c r="W38" s="12">
        <v>180</v>
      </c>
      <c r="X38" s="12">
        <v>12950</v>
      </c>
      <c r="Y38" s="12">
        <v>62</v>
      </c>
      <c r="Z38" s="12">
        <v>200</v>
      </c>
      <c r="AA38" s="12">
        <v>2770</v>
      </c>
    </row>
    <row r="39" spans="1:27" ht="15.75" x14ac:dyDescent="0.45">
      <c r="A39" s="54"/>
      <c r="B39" s="48"/>
      <c r="C39" s="48"/>
      <c r="D39" s="48"/>
      <c r="E39" s="48"/>
      <c r="F39" s="55">
        <f t="shared" si="9"/>
        <v>0</v>
      </c>
      <c r="M39" s="12">
        <v>896</v>
      </c>
      <c r="N39" s="12">
        <v>52</v>
      </c>
      <c r="O39" s="12">
        <v>10780</v>
      </c>
      <c r="P39" s="12">
        <v>640</v>
      </c>
      <c r="Q39" s="12">
        <v>70</v>
      </c>
      <c r="R39" s="12">
        <v>8980</v>
      </c>
      <c r="S39" s="12">
        <v>64</v>
      </c>
      <c r="T39" s="12">
        <v>110</v>
      </c>
      <c r="U39" s="12">
        <v>1480</v>
      </c>
      <c r="V39" s="12">
        <v>320</v>
      </c>
      <c r="W39" s="12">
        <v>160</v>
      </c>
      <c r="X39" s="12">
        <v>11150</v>
      </c>
      <c r="Y39" s="12">
        <v>64</v>
      </c>
      <c r="Z39" s="12">
        <v>180</v>
      </c>
      <c r="AA39" s="12">
        <v>2370</v>
      </c>
    </row>
    <row r="40" spans="1:27" ht="15.75" x14ac:dyDescent="0.45">
      <c r="A40" s="54"/>
      <c r="B40" s="48"/>
      <c r="C40" s="48"/>
      <c r="D40" s="48"/>
      <c r="E40" s="48"/>
      <c r="F40" s="55">
        <f t="shared" si="9"/>
        <v>0</v>
      </c>
      <c r="M40" s="12">
        <v>924</v>
      </c>
      <c r="N40" s="12">
        <v>48</v>
      </c>
      <c r="O40" s="12">
        <v>9324</v>
      </c>
      <c r="P40" s="12">
        <v>660</v>
      </c>
      <c r="Q40" s="12">
        <v>60</v>
      </c>
      <c r="R40" s="12">
        <v>7580</v>
      </c>
      <c r="S40" s="12">
        <v>66</v>
      </c>
      <c r="T40" s="12">
        <v>100</v>
      </c>
      <c r="U40" s="12">
        <v>1260</v>
      </c>
      <c r="V40" s="12">
        <v>330</v>
      </c>
      <c r="W40" s="12">
        <v>140</v>
      </c>
      <c r="X40" s="12">
        <v>9550</v>
      </c>
      <c r="Y40" s="12">
        <v>66</v>
      </c>
      <c r="Z40" s="12">
        <v>160</v>
      </c>
      <c r="AA40" s="12">
        <v>2010</v>
      </c>
    </row>
    <row r="41" spans="1:27" ht="15.75" x14ac:dyDescent="0.45">
      <c r="A41" s="54"/>
      <c r="B41" s="48"/>
      <c r="C41" s="48"/>
      <c r="D41" s="48"/>
      <c r="E41" s="48"/>
      <c r="F41" s="55">
        <f t="shared" si="9"/>
        <v>0</v>
      </c>
      <c r="M41" s="12">
        <v>952</v>
      </c>
      <c r="N41" s="12">
        <v>44</v>
      </c>
      <c r="O41" s="12">
        <v>7980</v>
      </c>
      <c r="P41" s="12">
        <v>680</v>
      </c>
      <c r="Q41" s="12">
        <v>55</v>
      </c>
      <c r="R41" s="12">
        <v>6330</v>
      </c>
      <c r="S41" s="12">
        <v>68</v>
      </c>
      <c r="T41" s="12">
        <v>90</v>
      </c>
      <c r="U41" s="12">
        <v>1060</v>
      </c>
      <c r="V41" s="12">
        <v>340</v>
      </c>
      <c r="W41" s="12">
        <v>125</v>
      </c>
      <c r="X41" s="12">
        <v>8150</v>
      </c>
      <c r="Y41" s="12">
        <v>68</v>
      </c>
      <c r="Z41" s="12">
        <v>140</v>
      </c>
      <c r="AA41" s="12">
        <v>1690</v>
      </c>
    </row>
    <row r="42" spans="1:27" ht="15.75" x14ac:dyDescent="0.45">
      <c r="A42" s="54"/>
      <c r="B42" s="48"/>
      <c r="C42" s="48"/>
      <c r="D42" s="48"/>
      <c r="E42" s="48"/>
      <c r="F42" s="55">
        <f t="shared" si="9"/>
        <v>0</v>
      </c>
      <c r="M42" s="12">
        <v>980</v>
      </c>
      <c r="N42" s="12">
        <v>40</v>
      </c>
      <c r="O42" s="12">
        <v>6748</v>
      </c>
      <c r="P42" s="12">
        <v>700</v>
      </c>
      <c r="Q42" s="12">
        <v>50</v>
      </c>
      <c r="R42" s="12">
        <v>5280</v>
      </c>
      <c r="S42" s="12">
        <v>70</v>
      </c>
      <c r="T42" s="12">
        <v>80</v>
      </c>
      <c r="U42" s="12">
        <v>880</v>
      </c>
      <c r="V42" s="12">
        <v>350</v>
      </c>
      <c r="W42" s="12">
        <v>110</v>
      </c>
      <c r="X42" s="12">
        <v>6900</v>
      </c>
      <c r="Y42" s="12">
        <v>70</v>
      </c>
      <c r="Z42" s="12">
        <v>120</v>
      </c>
      <c r="AA42" s="12">
        <v>1410</v>
      </c>
    </row>
    <row r="43" spans="1:27" ht="15.75" x14ac:dyDescent="0.45">
      <c r="A43" s="54"/>
      <c r="B43" s="48"/>
      <c r="C43" s="48"/>
      <c r="D43" s="48"/>
      <c r="E43" s="48"/>
      <c r="F43" s="55">
        <f t="shared" si="9"/>
        <v>0</v>
      </c>
      <c r="M43" s="12">
        <v>1008</v>
      </c>
      <c r="N43" s="12">
        <v>36</v>
      </c>
      <c r="O43" s="12">
        <v>5628</v>
      </c>
      <c r="P43" s="12">
        <v>720</v>
      </c>
      <c r="Q43" s="12">
        <v>42</v>
      </c>
      <c r="R43" s="12">
        <v>4280</v>
      </c>
      <c r="S43" s="12">
        <v>72</v>
      </c>
      <c r="T43" s="12">
        <v>70</v>
      </c>
      <c r="U43" s="12">
        <v>720</v>
      </c>
      <c r="V43" s="12">
        <v>360</v>
      </c>
      <c r="W43" s="12">
        <v>95</v>
      </c>
      <c r="X43" s="12">
        <v>5800</v>
      </c>
      <c r="Y43" s="12">
        <v>72</v>
      </c>
      <c r="Z43" s="12">
        <v>100</v>
      </c>
      <c r="AA43" s="12">
        <v>1170</v>
      </c>
    </row>
    <row r="44" spans="1:27" ht="15.75" x14ac:dyDescent="0.45">
      <c r="A44" s="54"/>
      <c r="B44" s="48"/>
      <c r="C44" s="48"/>
      <c r="D44" s="48"/>
      <c r="E44" s="48"/>
      <c r="F44" s="55">
        <f t="shared" si="9"/>
        <v>0</v>
      </c>
      <c r="M44" s="12">
        <v>1036</v>
      </c>
      <c r="N44" s="12">
        <v>32</v>
      </c>
      <c r="O44" s="12">
        <v>4620</v>
      </c>
      <c r="P44" s="12">
        <v>740</v>
      </c>
      <c r="Q44" s="12">
        <v>36</v>
      </c>
      <c r="R44" s="12">
        <v>3440</v>
      </c>
      <c r="S44" s="12">
        <v>74</v>
      </c>
      <c r="T44" s="12">
        <v>60</v>
      </c>
      <c r="U44" s="12">
        <v>580</v>
      </c>
      <c r="V44" s="12">
        <v>370</v>
      </c>
      <c r="W44" s="12">
        <v>80</v>
      </c>
      <c r="X44" s="12">
        <v>4850</v>
      </c>
      <c r="Y44" s="12">
        <v>74</v>
      </c>
      <c r="Z44" s="12">
        <v>80</v>
      </c>
      <c r="AA44" s="12">
        <v>970</v>
      </c>
    </row>
    <row r="45" spans="1:27" ht="15.75" x14ac:dyDescent="0.45">
      <c r="A45" s="54"/>
      <c r="B45" s="48"/>
      <c r="C45" s="48"/>
      <c r="D45" s="48"/>
      <c r="E45" s="48"/>
      <c r="F45" s="55">
        <f t="shared" si="9"/>
        <v>0</v>
      </c>
      <c r="M45" s="12">
        <v>1064</v>
      </c>
      <c r="N45" s="12">
        <v>28</v>
      </c>
      <c r="O45" s="12">
        <v>3724</v>
      </c>
      <c r="P45" s="12">
        <v>760</v>
      </c>
      <c r="Q45" s="12">
        <v>30</v>
      </c>
      <c r="R45" s="12">
        <v>2720</v>
      </c>
      <c r="S45" s="12">
        <v>76</v>
      </c>
      <c r="T45" s="12">
        <v>50</v>
      </c>
      <c r="U45" s="12">
        <v>460</v>
      </c>
      <c r="V45" s="12">
        <v>380</v>
      </c>
      <c r="W45" s="12">
        <v>70</v>
      </c>
      <c r="X45" s="12">
        <v>4050</v>
      </c>
      <c r="Y45" s="12">
        <v>76</v>
      </c>
      <c r="Z45" s="12">
        <v>70</v>
      </c>
      <c r="AA45" s="12">
        <v>810</v>
      </c>
    </row>
    <row r="46" spans="1:27" ht="15.75" x14ac:dyDescent="0.45">
      <c r="A46" s="54"/>
      <c r="B46" s="48"/>
      <c r="C46" s="48"/>
      <c r="D46" s="48"/>
      <c r="E46" s="48"/>
      <c r="F46" s="55">
        <f t="shared" si="9"/>
        <v>0</v>
      </c>
      <c r="M46" s="12">
        <v>1092</v>
      </c>
      <c r="N46" s="12">
        <v>24</v>
      </c>
      <c r="O46" s="12">
        <v>2940</v>
      </c>
      <c r="P46" s="12">
        <v>780</v>
      </c>
      <c r="Q46" s="12">
        <v>25</v>
      </c>
      <c r="R46" s="12">
        <v>2120</v>
      </c>
      <c r="S46" s="12">
        <v>78</v>
      </c>
      <c r="T46" s="12">
        <v>40</v>
      </c>
      <c r="U46" s="12">
        <v>360</v>
      </c>
      <c r="V46" s="12">
        <v>390</v>
      </c>
      <c r="W46" s="12">
        <v>60</v>
      </c>
      <c r="X46" s="12">
        <v>3350</v>
      </c>
      <c r="Y46" s="12">
        <v>78</v>
      </c>
      <c r="Z46" s="12">
        <v>60</v>
      </c>
      <c r="AA46" s="12">
        <v>670</v>
      </c>
    </row>
    <row r="47" spans="1:27" ht="15.75" x14ac:dyDescent="0.45">
      <c r="A47" s="54"/>
      <c r="B47" s="48"/>
      <c r="C47" s="48"/>
      <c r="D47" s="48"/>
      <c r="E47" s="48"/>
      <c r="F47" s="55">
        <f t="shared" si="9"/>
        <v>0</v>
      </c>
      <c r="M47" s="12">
        <v>1120</v>
      </c>
      <c r="N47" s="12">
        <v>20</v>
      </c>
      <c r="O47" s="12">
        <v>2268</v>
      </c>
      <c r="P47" s="12">
        <v>800</v>
      </c>
      <c r="Q47" s="12">
        <v>20</v>
      </c>
      <c r="R47" s="12">
        <v>1620</v>
      </c>
      <c r="S47" s="12">
        <v>80</v>
      </c>
      <c r="T47" s="12">
        <v>30</v>
      </c>
      <c r="U47" s="12">
        <v>280</v>
      </c>
      <c r="V47" s="12">
        <v>400</v>
      </c>
      <c r="W47" s="12">
        <v>50</v>
      </c>
      <c r="X47" s="12">
        <v>2750</v>
      </c>
      <c r="Y47" s="12">
        <v>80</v>
      </c>
      <c r="Z47" s="12">
        <v>50</v>
      </c>
      <c r="AA47" s="12">
        <v>550</v>
      </c>
    </row>
    <row r="48" spans="1:27" ht="15.75" x14ac:dyDescent="0.45">
      <c r="A48" s="54"/>
      <c r="B48" s="48"/>
      <c r="C48" s="48"/>
      <c r="D48" s="48"/>
      <c r="E48" s="48"/>
      <c r="F48" s="55">
        <f t="shared" si="9"/>
        <v>0</v>
      </c>
      <c r="M48" s="12">
        <v>1148</v>
      </c>
      <c r="N48" s="12">
        <v>16</v>
      </c>
      <c r="O48" s="12">
        <v>1708</v>
      </c>
      <c r="P48" s="12">
        <v>820</v>
      </c>
      <c r="Q48" s="12">
        <v>16</v>
      </c>
      <c r="R48" s="12">
        <v>1220</v>
      </c>
      <c r="S48" s="12">
        <v>82</v>
      </c>
      <c r="T48" s="12">
        <v>26</v>
      </c>
      <c r="U48" s="12">
        <v>220</v>
      </c>
      <c r="V48" s="12">
        <v>410</v>
      </c>
      <c r="W48" s="12">
        <v>45</v>
      </c>
      <c r="X48" s="12">
        <v>2250</v>
      </c>
      <c r="Y48" s="12">
        <v>82</v>
      </c>
      <c r="Z48" s="12">
        <v>45</v>
      </c>
      <c r="AA48" s="12">
        <v>450</v>
      </c>
    </row>
    <row r="49" spans="1:27" ht="15.75" x14ac:dyDescent="0.45">
      <c r="A49" s="54"/>
      <c r="B49" s="48"/>
      <c r="C49" s="48"/>
      <c r="D49" s="48"/>
      <c r="E49" s="48"/>
      <c r="F49" s="55">
        <f t="shared" si="9"/>
        <v>0</v>
      </c>
      <c r="M49" s="12">
        <v>1176</v>
      </c>
      <c r="N49" s="12">
        <v>13</v>
      </c>
      <c r="O49" s="12">
        <v>1260</v>
      </c>
      <c r="P49" s="12">
        <v>840</v>
      </c>
      <c r="Q49" s="12">
        <v>13</v>
      </c>
      <c r="R49" s="12">
        <v>900</v>
      </c>
      <c r="S49" s="12">
        <v>84</v>
      </c>
      <c r="T49" s="12">
        <v>22</v>
      </c>
      <c r="U49" s="12">
        <v>168</v>
      </c>
      <c r="V49" s="12">
        <v>420</v>
      </c>
      <c r="W49" s="12">
        <v>40</v>
      </c>
      <c r="X49" s="12">
        <v>1800</v>
      </c>
      <c r="Y49" s="12">
        <v>84</v>
      </c>
      <c r="Z49" s="12">
        <v>40</v>
      </c>
      <c r="AA49" s="12">
        <v>360</v>
      </c>
    </row>
    <row r="50" spans="1:27" ht="16.149999999999999" thickBot="1" x14ac:dyDescent="0.5">
      <c r="A50" s="56"/>
      <c r="B50" s="57"/>
      <c r="C50" s="57"/>
      <c r="D50" s="57"/>
      <c r="E50" s="57"/>
      <c r="F50" s="55">
        <f t="shared" si="9"/>
        <v>0</v>
      </c>
      <c r="M50" s="12">
        <v>1204</v>
      </c>
      <c r="N50" s="12">
        <v>10</v>
      </c>
      <c r="O50" s="12">
        <v>896</v>
      </c>
      <c r="P50" s="12">
        <v>860</v>
      </c>
      <c r="Q50" s="12">
        <v>10</v>
      </c>
      <c r="R50" s="12">
        <v>640</v>
      </c>
      <c r="S50" s="12">
        <v>86</v>
      </c>
      <c r="T50" s="12">
        <v>18</v>
      </c>
      <c r="U50" s="12">
        <v>124</v>
      </c>
      <c r="V50" s="12">
        <v>430</v>
      </c>
      <c r="W50" s="12">
        <v>35</v>
      </c>
      <c r="X50" s="12">
        <v>1400</v>
      </c>
      <c r="Y50" s="12">
        <v>86</v>
      </c>
      <c r="Z50" s="12">
        <v>35</v>
      </c>
      <c r="AA50" s="12">
        <v>280</v>
      </c>
    </row>
    <row r="51" spans="1:27" ht="15.75" x14ac:dyDescent="0.45">
      <c r="A51" s="50"/>
      <c r="B51" s="50"/>
      <c r="C51" s="50"/>
      <c r="D51" s="50"/>
      <c r="E51" s="50"/>
      <c r="F51" s="50"/>
      <c r="M51" s="12">
        <v>1232</v>
      </c>
      <c r="N51" s="12">
        <v>7</v>
      </c>
      <c r="O51" s="12">
        <v>616</v>
      </c>
      <c r="P51" s="12">
        <v>880</v>
      </c>
      <c r="Q51" s="12">
        <v>7</v>
      </c>
      <c r="R51" s="12">
        <v>440</v>
      </c>
      <c r="S51" s="12">
        <v>88</v>
      </c>
      <c r="T51" s="12">
        <v>15</v>
      </c>
      <c r="U51" s="12">
        <v>80</v>
      </c>
      <c r="V51" s="12">
        <v>440</v>
      </c>
      <c r="W51" s="12">
        <v>30</v>
      </c>
      <c r="X51" s="12">
        <v>1050</v>
      </c>
      <c r="Y51" s="12">
        <v>88</v>
      </c>
      <c r="Z51" s="12">
        <v>30</v>
      </c>
      <c r="AA51" s="12">
        <v>210</v>
      </c>
    </row>
    <row r="52" spans="1:27" ht="15.75" x14ac:dyDescent="0.45">
      <c r="A52" s="9"/>
      <c r="B52" s="9"/>
      <c r="C52" s="9"/>
      <c r="D52" s="9"/>
      <c r="E52" s="9"/>
      <c r="F52" s="9"/>
      <c r="M52" s="12">
        <v>1260</v>
      </c>
      <c r="N52" s="12">
        <v>5</v>
      </c>
      <c r="O52" s="12">
        <v>420</v>
      </c>
      <c r="P52" s="12">
        <v>900</v>
      </c>
      <c r="Q52" s="12">
        <v>5</v>
      </c>
      <c r="R52" s="12">
        <v>300</v>
      </c>
      <c r="S52" s="12">
        <v>90</v>
      </c>
      <c r="T52" s="12">
        <v>10</v>
      </c>
      <c r="U52" s="12">
        <v>60</v>
      </c>
      <c r="V52" s="12">
        <v>450</v>
      </c>
      <c r="W52" s="12">
        <v>25</v>
      </c>
      <c r="X52" s="12">
        <v>750</v>
      </c>
      <c r="Y52" s="12">
        <v>90</v>
      </c>
      <c r="Z52" s="12">
        <v>25</v>
      </c>
      <c r="AA52" s="12">
        <v>150</v>
      </c>
    </row>
    <row r="53" spans="1:27" ht="15.75" x14ac:dyDescent="0.45">
      <c r="A53" s="9"/>
      <c r="B53" s="9"/>
      <c r="C53" s="9"/>
      <c r="D53" s="9"/>
      <c r="E53" s="9"/>
      <c r="F53" s="9"/>
      <c r="M53" s="12">
        <v>1288</v>
      </c>
      <c r="N53" s="12">
        <v>4</v>
      </c>
      <c r="O53" s="12">
        <v>280</v>
      </c>
      <c r="P53" s="12">
        <v>920</v>
      </c>
      <c r="Q53" s="12">
        <v>4</v>
      </c>
      <c r="R53" s="12">
        <v>200</v>
      </c>
      <c r="S53" s="12">
        <v>92</v>
      </c>
      <c r="T53" s="12">
        <v>8</v>
      </c>
      <c r="U53" s="12">
        <v>40</v>
      </c>
      <c r="V53" s="12">
        <v>460</v>
      </c>
      <c r="W53" s="12">
        <v>20</v>
      </c>
      <c r="X53" s="12">
        <v>500</v>
      </c>
      <c r="Y53" s="12">
        <v>92</v>
      </c>
      <c r="Z53" s="12">
        <v>20</v>
      </c>
      <c r="AA53" s="12">
        <v>100</v>
      </c>
    </row>
    <row r="54" spans="1:27" ht="15.75" x14ac:dyDescent="0.45">
      <c r="A54" s="9"/>
      <c r="B54" s="9"/>
      <c r="C54" s="9"/>
      <c r="D54" s="9"/>
      <c r="E54" s="9"/>
      <c r="F54" s="9"/>
      <c r="M54" s="12">
        <v>1316</v>
      </c>
      <c r="N54" s="12">
        <v>3</v>
      </c>
      <c r="O54" s="12">
        <v>168</v>
      </c>
      <c r="P54" s="12">
        <v>940</v>
      </c>
      <c r="Q54" s="12">
        <v>3</v>
      </c>
      <c r="R54" s="12">
        <v>120</v>
      </c>
      <c r="S54" s="12">
        <v>94</v>
      </c>
      <c r="T54" s="12">
        <v>6</v>
      </c>
      <c r="U54" s="12">
        <v>24</v>
      </c>
      <c r="V54" s="12">
        <v>470</v>
      </c>
      <c r="W54" s="12">
        <v>15</v>
      </c>
      <c r="X54" s="12">
        <v>300</v>
      </c>
      <c r="Y54" s="12">
        <v>94</v>
      </c>
      <c r="Z54" s="12">
        <v>15</v>
      </c>
      <c r="AA54" s="12">
        <v>60</v>
      </c>
    </row>
    <row r="55" spans="1:27" ht="15.75" x14ac:dyDescent="0.45">
      <c r="A55" s="9"/>
      <c r="B55" s="9"/>
      <c r="C55" s="9"/>
      <c r="D55" s="9"/>
      <c r="E55" s="9"/>
      <c r="F55" s="9"/>
      <c r="M55" s="12">
        <v>1344</v>
      </c>
      <c r="N55" s="12">
        <v>2</v>
      </c>
      <c r="O55" s="12">
        <v>84</v>
      </c>
      <c r="P55" s="12">
        <v>960</v>
      </c>
      <c r="Q55" s="12">
        <v>2</v>
      </c>
      <c r="R55" s="12">
        <v>60</v>
      </c>
      <c r="S55" s="12">
        <v>96</v>
      </c>
      <c r="T55" s="12">
        <v>4</v>
      </c>
      <c r="U55" s="12">
        <v>12</v>
      </c>
      <c r="V55" s="12">
        <v>430</v>
      </c>
      <c r="W55" s="12">
        <v>10</v>
      </c>
      <c r="X55" s="12">
        <v>150</v>
      </c>
      <c r="Y55" s="12">
        <v>96</v>
      </c>
      <c r="Z55" s="12">
        <v>10</v>
      </c>
      <c r="AA55" s="12">
        <v>30</v>
      </c>
    </row>
    <row r="56" spans="1:27" ht="15.75" x14ac:dyDescent="0.45">
      <c r="A56" s="9"/>
      <c r="B56" s="9"/>
      <c r="C56" s="9"/>
      <c r="D56" s="9"/>
      <c r="E56" s="9"/>
      <c r="F56" s="9"/>
      <c r="M56" s="12">
        <v>1372</v>
      </c>
      <c r="N56" s="12">
        <v>1</v>
      </c>
      <c r="O56" s="12">
        <v>28</v>
      </c>
      <c r="P56" s="12">
        <v>980</v>
      </c>
      <c r="Q56" s="12">
        <v>1</v>
      </c>
      <c r="R56" s="12">
        <v>20</v>
      </c>
      <c r="S56" s="12">
        <v>98</v>
      </c>
      <c r="T56" s="12">
        <v>2</v>
      </c>
      <c r="U56" s="12">
        <v>4</v>
      </c>
      <c r="V56" s="12">
        <v>490</v>
      </c>
      <c r="W56" s="12">
        <v>5</v>
      </c>
      <c r="X56" s="12">
        <v>50</v>
      </c>
      <c r="Y56" s="12">
        <v>98</v>
      </c>
      <c r="Z56" s="12">
        <v>5</v>
      </c>
      <c r="AA56" s="12">
        <v>10</v>
      </c>
    </row>
    <row r="57" spans="1:27" ht="15.75" x14ac:dyDescent="0.45">
      <c r="M57" s="12">
        <v>1400</v>
      </c>
      <c r="N57" s="12">
        <v>0</v>
      </c>
      <c r="O57" s="12">
        <v>0</v>
      </c>
      <c r="P57" s="12">
        <v>1000</v>
      </c>
      <c r="Q57" s="12">
        <v>0</v>
      </c>
      <c r="R57" s="12">
        <v>0</v>
      </c>
      <c r="S57" s="12">
        <v>100</v>
      </c>
      <c r="T57" s="12">
        <v>0</v>
      </c>
      <c r="U57" s="12">
        <v>0</v>
      </c>
      <c r="V57" s="12">
        <v>500</v>
      </c>
      <c r="W57" s="12">
        <v>0</v>
      </c>
      <c r="X57" s="12">
        <v>0</v>
      </c>
      <c r="Y57" s="12">
        <v>100</v>
      </c>
      <c r="Z57" s="12">
        <v>0</v>
      </c>
      <c r="AA57" s="12">
        <v>0</v>
      </c>
    </row>
  </sheetData>
  <mergeCells count="9">
    <mergeCell ref="D14:F14"/>
    <mergeCell ref="I14:K14"/>
    <mergeCell ref="M18:O18"/>
    <mergeCell ref="P18:R18"/>
    <mergeCell ref="S18:U18"/>
    <mergeCell ref="V18:X18"/>
    <mergeCell ref="Y18:AA18"/>
    <mergeCell ref="M36:O36"/>
    <mergeCell ref="N14:P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E9E87-6AF5-40AF-BF08-9D1680224C28}">
  <dimension ref="A2:AA57"/>
  <sheetViews>
    <sheetView tabSelected="1" zoomScale="70" zoomScaleNormal="70" workbookViewId="0">
      <selection activeCell="H18" sqref="H18"/>
    </sheetView>
  </sheetViews>
  <sheetFormatPr defaultRowHeight="14.25" x14ac:dyDescent="0.45"/>
  <cols>
    <col min="2" max="2" width="12.9296875" customWidth="1"/>
    <col min="3" max="3" width="13.19921875" customWidth="1"/>
    <col min="5" max="5" width="9.3984375" bestFit="1" customWidth="1"/>
    <col min="6" max="6" width="9.73046875" bestFit="1" customWidth="1"/>
    <col min="7" max="7" width="9.73046875" customWidth="1"/>
    <col min="8" max="8" width="13.33203125" customWidth="1"/>
    <col min="9" max="9" width="13.6640625" customWidth="1"/>
    <col min="10" max="10" width="11.46484375" customWidth="1"/>
    <col min="11" max="12" width="12.19921875" customWidth="1"/>
    <col min="15" max="15" width="12.53125" customWidth="1"/>
    <col min="16" max="16" width="12.1328125" customWidth="1"/>
    <col min="17" max="17" width="12.06640625" customWidth="1"/>
    <col min="18" max="18" width="12.46484375" customWidth="1"/>
    <col min="20" max="20" width="12.1328125" bestFit="1" customWidth="1"/>
  </cols>
  <sheetData>
    <row r="2" spans="4:25" ht="42.75" x14ac:dyDescent="0.45">
      <c r="D2" s="31" t="s">
        <v>36</v>
      </c>
      <c r="E2" s="9"/>
      <c r="F2" s="9"/>
      <c r="G2" s="11" t="s">
        <v>34</v>
      </c>
      <c r="H2" s="21" t="s">
        <v>20</v>
      </c>
      <c r="I2" s="21" t="s">
        <v>30</v>
      </c>
      <c r="J2" s="21" t="s">
        <v>50</v>
      </c>
      <c r="K2" s="21" t="s">
        <v>8</v>
      </c>
      <c r="L2" s="21" t="s">
        <v>9</v>
      </c>
      <c r="M2" s="21" t="s">
        <v>11</v>
      </c>
      <c r="N2" s="21" t="s">
        <v>12</v>
      </c>
      <c r="O2" s="21" t="s">
        <v>26</v>
      </c>
      <c r="P2" s="21" t="s">
        <v>27</v>
      </c>
      <c r="Q2" s="21" t="s">
        <v>28</v>
      </c>
      <c r="R2" s="21" t="s">
        <v>29</v>
      </c>
    </row>
    <row r="3" spans="4:25" x14ac:dyDescent="0.45">
      <c r="D3" s="32">
        <v>80</v>
      </c>
      <c r="E3" s="9"/>
      <c r="F3" s="11" t="s">
        <v>3</v>
      </c>
      <c r="G3" s="34"/>
      <c r="H3" s="9">
        <v>100</v>
      </c>
      <c r="I3" s="22">
        <f>_xlfn.XLOOKUP(D3,M23:M35,O23:O35,,-1,2)</f>
        <v>2500</v>
      </c>
      <c r="J3" s="9">
        <f>IF(G3&gt;0,D3*1.02,D3)</f>
        <v>80</v>
      </c>
      <c r="K3" s="10">
        <f>SUMIF(B$19:B$102,$F3,F$19:F$102)</f>
        <v>0</v>
      </c>
      <c r="L3" s="10">
        <f>SUMIF(C$19:C$102,$F3,F$19:F$102)</f>
        <v>0</v>
      </c>
      <c r="M3" s="9">
        <f>SUMIF(B$19:B$44,$F3,D$19:D$44)</f>
        <v>0</v>
      </c>
      <c r="N3" s="9">
        <f>SUMIF(C$19:C$44,$F3,D$19:D$44)+J3-D3</f>
        <v>0</v>
      </c>
      <c r="O3" s="22">
        <f>_xlfn.XLOOKUP(J3+N3-M3,M23:M35,O23:O35,,-1,2)</f>
        <v>2500</v>
      </c>
      <c r="P3" s="22">
        <f>K3-L3-(G3*0.02*D3)</f>
        <v>0</v>
      </c>
      <c r="Q3" s="22">
        <f t="shared" ref="Q3:Q5" si="0">O3-P3</f>
        <v>2500</v>
      </c>
      <c r="R3" s="23">
        <f t="shared" ref="R3:R5" si="1">I3-Q3</f>
        <v>0</v>
      </c>
    </row>
    <row r="4" spans="4:25" x14ac:dyDescent="0.45">
      <c r="D4" s="32">
        <v>80</v>
      </c>
      <c r="E4" s="9"/>
      <c r="F4" s="11" t="s">
        <v>13</v>
      </c>
      <c r="G4" s="34"/>
      <c r="H4" s="9">
        <v>100</v>
      </c>
      <c r="I4" s="22">
        <f>_xlfn.XLOOKUP(D4,P20:P35,R20:R35,,-1,2)</f>
        <v>930</v>
      </c>
      <c r="J4" s="9">
        <f t="shared" ref="J4:J10" si="2">IF(G4&gt;0,D4*1.02,D4)</f>
        <v>80</v>
      </c>
      <c r="K4" s="10">
        <f>SUMIF(B$19:B$102,$F4,F$19:F$102)</f>
        <v>0</v>
      </c>
      <c r="L4" s="10">
        <f>SUMIF(C$19:C$102,$F4,F$19:F$102)</f>
        <v>0</v>
      </c>
      <c r="M4" s="9">
        <f>SUMIF(B$19:B$44,$F4,D$19:D$44)</f>
        <v>0</v>
      </c>
      <c r="N4" s="9">
        <f>SUMIF(C$19:C$44,$F4,D$19:D$44)</f>
        <v>0</v>
      </c>
      <c r="O4" s="22">
        <f>_xlfn.XLOOKUP(J4+N4-M4,P20:P35,R20:R35,,-1,2)</f>
        <v>930</v>
      </c>
      <c r="P4" s="22">
        <f t="shared" ref="P4:P10" si="3">K4-L4-(G4*0.02*D4)</f>
        <v>0</v>
      </c>
      <c r="Q4" s="22">
        <f t="shared" si="0"/>
        <v>930</v>
      </c>
      <c r="R4" s="23">
        <f t="shared" si="1"/>
        <v>0</v>
      </c>
    </row>
    <row r="5" spans="4:25" x14ac:dyDescent="0.45">
      <c r="D5" s="32">
        <v>1260</v>
      </c>
      <c r="E5" s="9"/>
      <c r="F5" s="11" t="s">
        <v>2</v>
      </c>
      <c r="G5" s="34"/>
      <c r="H5" s="9">
        <v>1400</v>
      </c>
      <c r="I5" s="22">
        <f>_xlfn.XLOOKUP(D5,M37:M57,O37:O57,,1)</f>
        <v>420</v>
      </c>
      <c r="J5" s="9">
        <f t="shared" si="2"/>
        <v>1260</v>
      </c>
      <c r="K5" s="10">
        <f>SUMIF(B$19:B$102,$F5,F$19:F$102)</f>
        <v>0</v>
      </c>
      <c r="L5" s="10">
        <f>SUMIF(C$19:C$102,$F5,F$19:F$102)</f>
        <v>0</v>
      </c>
      <c r="M5" s="9">
        <f>SUMIF(B$19:B$44,$F5,D$19:D$44)</f>
        <v>0</v>
      </c>
      <c r="N5" s="9">
        <f>SUMIF(C$19:C$44,$F5,D$19:D$44)</f>
        <v>0</v>
      </c>
      <c r="O5" s="22">
        <f>_xlfn.XLOOKUP(J5+N5-M5,M37:M57,O37:O57,,1)</f>
        <v>420</v>
      </c>
      <c r="P5" s="22">
        <f t="shared" si="3"/>
        <v>0</v>
      </c>
      <c r="Q5" s="22">
        <f t="shared" si="0"/>
        <v>420</v>
      </c>
      <c r="R5" s="23">
        <f t="shared" si="1"/>
        <v>0</v>
      </c>
    </row>
    <row r="6" spans="4:25" x14ac:dyDescent="0.45">
      <c r="D6" s="32">
        <v>600</v>
      </c>
      <c r="E6" s="9"/>
      <c r="F6" s="11" t="s">
        <v>14</v>
      </c>
      <c r="G6" s="34"/>
      <c r="H6" s="9">
        <v>800</v>
      </c>
      <c r="I6" s="22">
        <f>_xlfn.XLOOKUP((D6),S20:S35,U20:U35,,-1,2)</f>
        <v>20960</v>
      </c>
      <c r="J6" s="9">
        <f t="shared" si="2"/>
        <v>600</v>
      </c>
      <c r="K6" s="10">
        <f>SUMIF(B$19:B$102,$F6,F$19:F$102)</f>
        <v>0</v>
      </c>
      <c r="L6" s="10">
        <f>SUMIF(C$19:C$102,$F6,F$19:F$102)</f>
        <v>0</v>
      </c>
      <c r="M6" s="9">
        <f>SUMIF(B$19:B$44,$F6,D$19:D$44)</f>
        <v>0</v>
      </c>
      <c r="N6" s="9">
        <f>SUMIF(C$19:C$44,$F6,D$19:D$44)</f>
        <v>0</v>
      </c>
      <c r="O6" s="22">
        <f>_xlfn.XLOOKUP((J6+N6-M6),S20:S35,U20:U35,,-1,2)</f>
        <v>20960</v>
      </c>
      <c r="P6" s="22">
        <f t="shared" si="3"/>
        <v>0</v>
      </c>
      <c r="Q6" s="22">
        <f>O6-P6</f>
        <v>20960</v>
      </c>
      <c r="R6" s="23">
        <f>I6-Q6</f>
        <v>0</v>
      </c>
    </row>
    <row r="7" spans="4:25" x14ac:dyDescent="0.45">
      <c r="D7" s="32">
        <v>900</v>
      </c>
      <c r="E7" s="9"/>
      <c r="F7" s="11" t="s">
        <v>15</v>
      </c>
      <c r="G7" s="34"/>
      <c r="H7" s="9">
        <v>1000</v>
      </c>
      <c r="I7" s="22">
        <f>_xlfn.XLOOKUP((D7),P37:P57,R37:R57,,-1,2)</f>
        <v>300</v>
      </c>
      <c r="J7" s="9">
        <f t="shared" si="2"/>
        <v>900</v>
      </c>
      <c r="K7" s="10">
        <f>SUMIF(B$19:B$102,$F7,F$19:F$102)</f>
        <v>0</v>
      </c>
      <c r="L7" s="10">
        <f>SUMIF(C$19:C$102,$F7,F$19:F$102)</f>
        <v>0</v>
      </c>
      <c r="M7" s="9">
        <f>SUMIF(B$19:B$44,$F7,D$19:D$44)</f>
        <v>0</v>
      </c>
      <c r="N7" s="9">
        <f>SUMIF(C$19:C$44,$F7,D$19:D$44)</f>
        <v>0</v>
      </c>
      <c r="O7" s="22">
        <f>_xlfn.XLOOKUP(J7+N7-M7,P37:P57,R37:R57,,-1,2)</f>
        <v>300</v>
      </c>
      <c r="P7" s="22">
        <f t="shared" si="3"/>
        <v>0</v>
      </c>
      <c r="Q7" s="22">
        <f t="shared" ref="Q7:Q10" si="4">O7-P7</f>
        <v>300</v>
      </c>
      <c r="R7" s="23">
        <f t="shared" ref="R7:R10" si="5">I7-Q7</f>
        <v>0</v>
      </c>
    </row>
    <row r="8" spans="4:25" x14ac:dyDescent="0.45">
      <c r="D8" s="32">
        <v>90</v>
      </c>
      <c r="E8" s="9"/>
      <c r="F8" s="11" t="s">
        <v>16</v>
      </c>
      <c r="G8" s="34"/>
      <c r="H8" s="9">
        <v>100</v>
      </c>
      <c r="I8" s="22">
        <f>_xlfn.XLOOKUP((D8),S37:S57,U37:U57,,-1,2)</f>
        <v>60</v>
      </c>
      <c r="J8" s="9">
        <f t="shared" si="2"/>
        <v>90</v>
      </c>
      <c r="K8" s="10">
        <f>SUMIF(B$19:B$102,$F8,F$19:F$102)</f>
        <v>0</v>
      </c>
      <c r="L8" s="10">
        <f>SUMIF(C$19:C$102,$F8,F$19:F$102)</f>
        <v>0</v>
      </c>
      <c r="M8" s="9">
        <f>SUMIF(B$19:B$44,$F8,D$19:D$44)</f>
        <v>0</v>
      </c>
      <c r="N8" s="9">
        <f>SUMIF(C$19:C$44,$F8,D$19:D$44)</f>
        <v>0</v>
      </c>
      <c r="O8" s="22">
        <f>_xlfn.XLOOKUP(J8+N8-M8,S37:S57,U37:U57,,-1,2)</f>
        <v>60</v>
      </c>
      <c r="P8" s="22">
        <f t="shared" si="3"/>
        <v>0</v>
      </c>
      <c r="Q8" s="22">
        <f t="shared" si="4"/>
        <v>60</v>
      </c>
      <c r="R8" s="23">
        <f t="shared" si="5"/>
        <v>0</v>
      </c>
      <c r="Y8">
        <f>Z29*(Y35-Y29)</f>
        <v>5040</v>
      </c>
    </row>
    <row r="9" spans="4:25" x14ac:dyDescent="0.45">
      <c r="D9" s="32">
        <v>240</v>
      </c>
      <c r="E9" s="9"/>
      <c r="F9" s="11" t="s">
        <v>17</v>
      </c>
      <c r="G9" s="34"/>
      <c r="H9" s="9">
        <v>300</v>
      </c>
      <c r="I9" s="22">
        <f>_xlfn.XLOOKUP((D9),V24:V35,X24:X35,,-1,2)</f>
        <v>8210</v>
      </c>
      <c r="J9" s="9">
        <f t="shared" si="2"/>
        <v>240</v>
      </c>
      <c r="K9" s="10">
        <f>SUMIF(B$19:B$102,$F9,F$19:F$102)</f>
        <v>0</v>
      </c>
      <c r="L9" s="10">
        <f>SUMIF(C$19:C$102,$F9,F$19:F$102)</f>
        <v>0</v>
      </c>
      <c r="M9" s="9">
        <f>SUMIF(B$19:B$44,$F9,D$19:D$44)</f>
        <v>0</v>
      </c>
      <c r="N9" s="9">
        <f>SUMIF(C$19:C$44,$F9,D$19:D$44)</f>
        <v>0</v>
      </c>
      <c r="O9" s="22">
        <f>_xlfn.XLOOKUP((J9+N9-M9),V24:V35,X24:X35,,-1,2)</f>
        <v>8210</v>
      </c>
      <c r="P9" s="22">
        <f t="shared" si="3"/>
        <v>0</v>
      </c>
      <c r="Q9" s="22">
        <f t="shared" si="4"/>
        <v>8210</v>
      </c>
      <c r="R9" s="23">
        <f t="shared" si="5"/>
        <v>0</v>
      </c>
    </row>
    <row r="10" spans="4:25" x14ac:dyDescent="0.45">
      <c r="D10" s="32">
        <v>1000</v>
      </c>
      <c r="E10" s="9"/>
      <c r="F10" s="11" t="s">
        <v>7</v>
      </c>
      <c r="G10" s="34"/>
      <c r="H10" s="9">
        <v>1400</v>
      </c>
      <c r="I10" s="22">
        <f>_xlfn.XLOOKUP((D10),Y20:Y35,AA20:AA35,,-1,2)</f>
        <v>26600</v>
      </c>
      <c r="J10" s="9">
        <f t="shared" si="2"/>
        <v>1000</v>
      </c>
      <c r="K10" s="10">
        <f>SUMIF(B$19:B$102,$F10,F$19:F$102)</f>
        <v>0</v>
      </c>
      <c r="L10" s="10">
        <f>SUMIF(C$19:C$102,$F10,F$19:F$102)</f>
        <v>0</v>
      </c>
      <c r="M10" s="9">
        <f>SUMIF(B$19:B$44,$F10,D$19:D$44)</f>
        <v>0</v>
      </c>
      <c r="N10" s="9">
        <f>SUMIF(C$19:C$44,$F10,D$19:D$44)</f>
        <v>0</v>
      </c>
      <c r="O10" s="22">
        <f>_xlfn.XLOOKUP(J10+N10-M10,Y20:Y35,AA20:AA35,,-1,2)</f>
        <v>26600</v>
      </c>
      <c r="P10" s="22">
        <f t="shared" si="3"/>
        <v>0</v>
      </c>
      <c r="Q10" s="22">
        <f t="shared" si="4"/>
        <v>26600</v>
      </c>
      <c r="R10" s="23">
        <f t="shared" si="5"/>
        <v>0</v>
      </c>
    </row>
    <row r="11" spans="4:25" x14ac:dyDescent="0.45">
      <c r="D11" s="9"/>
      <c r="E11" s="9"/>
      <c r="F11" s="11"/>
      <c r="G11" s="11"/>
      <c r="H11" s="9"/>
      <c r="I11" s="22"/>
      <c r="J11" s="9"/>
      <c r="K11" s="10"/>
      <c r="L11" s="10"/>
      <c r="M11" s="9"/>
      <c r="N11" s="9"/>
      <c r="O11" s="22"/>
      <c r="P11" s="22"/>
      <c r="Q11" s="22"/>
      <c r="R11" s="23"/>
    </row>
    <row r="12" spans="4:25" x14ac:dyDescent="0.45">
      <c r="D12" s="9"/>
      <c r="E12" s="9"/>
      <c r="F12" s="11"/>
      <c r="G12" s="11"/>
      <c r="H12" s="24">
        <f>SUM(H3:H10)</f>
        <v>5200</v>
      </c>
      <c r="I12" s="25">
        <f>SUM(I3:I10)</f>
        <v>59980</v>
      </c>
      <c r="J12" s="24">
        <f t="shared" ref="J12:P12" si="6">SUM(J3:J10)</f>
        <v>4250</v>
      </c>
      <c r="K12" s="25">
        <f t="shared" si="6"/>
        <v>0</v>
      </c>
      <c r="L12" s="25">
        <f t="shared" si="6"/>
        <v>0</v>
      </c>
      <c r="M12" s="24">
        <f t="shared" si="6"/>
        <v>0</v>
      </c>
      <c r="N12" s="24">
        <f t="shared" si="6"/>
        <v>0</v>
      </c>
      <c r="O12" s="25">
        <f t="shared" si="6"/>
        <v>59980</v>
      </c>
      <c r="P12" s="25">
        <f t="shared" si="6"/>
        <v>0</v>
      </c>
      <c r="Q12" s="25">
        <f>SUM(Q3:Q10)</f>
        <v>59980</v>
      </c>
      <c r="R12" s="25">
        <f>SUM(R3:R10)</f>
        <v>0</v>
      </c>
      <c r="T12" s="8"/>
    </row>
    <row r="13" spans="4:25" x14ac:dyDescent="0.45">
      <c r="F13" s="3"/>
      <c r="G13" s="3"/>
      <c r="I13" s="5"/>
      <c r="K13" s="2"/>
      <c r="L13" s="2"/>
      <c r="O13" s="5"/>
      <c r="P13" s="5"/>
      <c r="Q13" s="5"/>
      <c r="R13" s="6"/>
    </row>
    <row r="14" spans="4:25" ht="47.25" customHeight="1" x14ac:dyDescent="0.65">
      <c r="D14" s="35" t="s">
        <v>31</v>
      </c>
      <c r="E14" s="36"/>
      <c r="F14" s="37"/>
      <c r="G14" s="26">
        <f>I12/(H12-J12)</f>
        <v>63.136842105263156</v>
      </c>
      <c r="H14" s="10"/>
      <c r="I14" s="35" t="s">
        <v>32</v>
      </c>
      <c r="J14" s="36"/>
      <c r="K14" s="37"/>
      <c r="L14" s="27">
        <f>Q12/(H12-J12)</f>
        <v>63.136842105263156</v>
      </c>
      <c r="M14" s="22"/>
      <c r="N14" s="38" t="s">
        <v>33</v>
      </c>
      <c r="O14" s="38"/>
      <c r="P14" s="38"/>
      <c r="Q14" s="28">
        <f>H12-J12</f>
        <v>950</v>
      </c>
    </row>
    <row r="15" spans="4:25" x14ac:dyDescent="0.45">
      <c r="F15" s="3"/>
      <c r="G15" s="3"/>
      <c r="I15" s="5"/>
      <c r="K15" s="2"/>
      <c r="L15" s="2"/>
      <c r="O15" s="5"/>
      <c r="P15" s="5"/>
      <c r="Q15" s="5"/>
      <c r="R15" s="6"/>
    </row>
    <row r="16" spans="4:25" x14ac:dyDescent="0.45">
      <c r="F16" s="3"/>
      <c r="G16" s="3"/>
      <c r="I16" s="5"/>
      <c r="K16" s="2"/>
      <c r="L16" s="2"/>
      <c r="O16" s="5"/>
      <c r="P16" s="5"/>
      <c r="Q16" s="5"/>
      <c r="R16" s="6"/>
    </row>
    <row r="17" spans="1:27" ht="14.65" thickBot="1" x14ac:dyDescent="0.5"/>
    <row r="18" spans="1:27" ht="72" x14ac:dyDescent="0.55000000000000004">
      <c r="A18" s="51" t="s">
        <v>10</v>
      </c>
      <c r="B18" s="52" t="s">
        <v>0</v>
      </c>
      <c r="C18" s="52" t="s">
        <v>1</v>
      </c>
      <c r="D18" s="52" t="s">
        <v>5</v>
      </c>
      <c r="E18" s="52" t="s">
        <v>4</v>
      </c>
      <c r="F18" s="53" t="s">
        <v>6</v>
      </c>
      <c r="G18" s="7"/>
      <c r="H18" s="18"/>
      <c r="I18" s="18" t="s">
        <v>46</v>
      </c>
      <c r="J18" s="18" t="s">
        <v>20</v>
      </c>
      <c r="M18" s="29" t="s">
        <v>3</v>
      </c>
      <c r="N18" s="29"/>
      <c r="O18" s="29"/>
      <c r="P18" s="29" t="s">
        <v>13</v>
      </c>
      <c r="Q18" s="29"/>
      <c r="R18" s="29"/>
      <c r="S18" s="29" t="s">
        <v>14</v>
      </c>
      <c r="T18" s="29"/>
      <c r="U18" s="29"/>
      <c r="V18" s="29" t="s">
        <v>17</v>
      </c>
      <c r="W18" s="29"/>
      <c r="X18" s="29"/>
      <c r="Y18" s="29" t="s">
        <v>7</v>
      </c>
      <c r="Z18" s="29"/>
      <c r="AA18" s="29"/>
    </row>
    <row r="19" spans="1:27" ht="47.25" x14ac:dyDescent="0.55000000000000004">
      <c r="A19" s="59">
        <v>2</v>
      </c>
      <c r="B19" s="48"/>
      <c r="C19" s="48"/>
      <c r="D19" s="48"/>
      <c r="E19" s="49"/>
      <c r="F19" s="55">
        <f>D19*E19</f>
        <v>0</v>
      </c>
      <c r="G19" s="15"/>
      <c r="H19" s="19" t="s">
        <v>3</v>
      </c>
      <c r="I19" s="20">
        <f>D3-N3+M3</f>
        <v>80</v>
      </c>
      <c r="J19" s="20">
        <f>H3</f>
        <v>100</v>
      </c>
      <c r="M19" s="12" t="s">
        <v>21</v>
      </c>
      <c r="N19" s="12" t="s">
        <v>22</v>
      </c>
      <c r="O19" s="12" t="s">
        <v>23</v>
      </c>
      <c r="P19" s="12" t="s">
        <v>21</v>
      </c>
      <c r="Q19" s="12" t="s">
        <v>22</v>
      </c>
      <c r="R19" s="12" t="s">
        <v>25</v>
      </c>
      <c r="S19" s="12" t="s">
        <v>21</v>
      </c>
      <c r="T19" s="12" t="s">
        <v>24</v>
      </c>
      <c r="U19" s="12" t="s">
        <v>25</v>
      </c>
      <c r="V19" s="12" t="s">
        <v>21</v>
      </c>
      <c r="W19" s="12" t="s">
        <v>22</v>
      </c>
      <c r="X19" s="12" t="s">
        <v>25</v>
      </c>
      <c r="Y19" s="12" t="s">
        <v>21</v>
      </c>
      <c r="Z19" s="12" t="s">
        <v>22</v>
      </c>
      <c r="AA19" s="12" t="s">
        <v>25</v>
      </c>
    </row>
    <row r="20" spans="1:27" ht="18" x14ac:dyDescent="0.55000000000000004">
      <c r="A20" s="59">
        <v>2</v>
      </c>
      <c r="B20" s="48"/>
      <c r="C20" s="48"/>
      <c r="D20" s="48"/>
      <c r="E20" s="49"/>
      <c r="F20" s="55">
        <f t="shared" ref="F20:F46" si="7">D20*E20</f>
        <v>0</v>
      </c>
      <c r="G20" s="15"/>
      <c r="H20" s="19" t="s">
        <v>13</v>
      </c>
      <c r="I20" s="20">
        <f t="shared" ref="I20:I26" si="8">D4-N4+M4</f>
        <v>80</v>
      </c>
      <c r="J20" s="20">
        <f t="shared" ref="J20:J26" si="9">H4</f>
        <v>100</v>
      </c>
      <c r="M20" s="12"/>
      <c r="N20" s="12"/>
      <c r="O20" s="12"/>
      <c r="P20" s="12">
        <v>70</v>
      </c>
      <c r="Q20" s="12">
        <v>300</v>
      </c>
      <c r="R20" s="12">
        <v>2990</v>
      </c>
      <c r="S20" s="12">
        <v>560</v>
      </c>
      <c r="T20" s="12">
        <v>400</v>
      </c>
      <c r="U20" s="12">
        <v>32480</v>
      </c>
      <c r="V20" s="12"/>
      <c r="W20" s="12"/>
      <c r="X20" s="12"/>
      <c r="Y20" s="12">
        <v>980</v>
      </c>
      <c r="Z20" s="12">
        <v>200</v>
      </c>
      <c r="AA20" s="12">
        <v>26600</v>
      </c>
    </row>
    <row r="21" spans="1:27" ht="18" x14ac:dyDescent="0.55000000000000004">
      <c r="A21" s="59">
        <v>2</v>
      </c>
      <c r="B21" s="48"/>
      <c r="C21" s="48"/>
      <c r="D21" s="48"/>
      <c r="E21" s="49"/>
      <c r="F21" s="55">
        <f t="shared" si="7"/>
        <v>0</v>
      </c>
      <c r="G21" s="15"/>
      <c r="H21" s="19" t="s">
        <v>2</v>
      </c>
      <c r="I21" s="20">
        <f t="shared" si="8"/>
        <v>1260</v>
      </c>
      <c r="J21" s="20">
        <f t="shared" si="9"/>
        <v>1400</v>
      </c>
      <c r="M21" s="12"/>
      <c r="N21" s="12"/>
      <c r="O21" s="12"/>
      <c r="P21" s="12">
        <v>72</v>
      </c>
      <c r="Q21" s="12">
        <v>240</v>
      </c>
      <c r="R21" s="12">
        <v>2390</v>
      </c>
      <c r="S21" s="12">
        <v>576</v>
      </c>
      <c r="T21" s="12">
        <v>320</v>
      </c>
      <c r="U21" s="12">
        <v>26080</v>
      </c>
      <c r="V21" s="12"/>
      <c r="W21" s="12"/>
      <c r="X21" s="12"/>
      <c r="Y21" s="12">
        <v>1008</v>
      </c>
      <c r="Z21" s="12">
        <v>160</v>
      </c>
      <c r="AA21" s="12">
        <v>21000</v>
      </c>
    </row>
    <row r="22" spans="1:27" ht="18" x14ac:dyDescent="0.55000000000000004">
      <c r="A22" s="59">
        <v>2</v>
      </c>
      <c r="B22" s="48"/>
      <c r="C22" s="48"/>
      <c r="D22" s="48"/>
      <c r="E22" s="49"/>
      <c r="F22" s="55">
        <f t="shared" si="7"/>
        <v>0</v>
      </c>
      <c r="G22" s="15"/>
      <c r="H22" s="19" t="s">
        <v>14</v>
      </c>
      <c r="I22" s="20">
        <f t="shared" si="8"/>
        <v>600</v>
      </c>
      <c r="J22" s="20">
        <f t="shared" si="9"/>
        <v>800</v>
      </c>
      <c r="M22" s="12"/>
      <c r="N22" s="12"/>
      <c r="O22" s="12"/>
      <c r="P22" s="12">
        <v>74</v>
      </c>
      <c r="Q22" s="12">
        <v>200</v>
      </c>
      <c r="R22" s="12">
        <v>1910</v>
      </c>
      <c r="S22" s="12">
        <v>592</v>
      </c>
      <c r="T22" s="12">
        <v>260</v>
      </c>
      <c r="U22" s="12">
        <v>20960</v>
      </c>
      <c r="V22" s="12"/>
      <c r="W22" s="12"/>
      <c r="X22" s="12"/>
      <c r="Y22" s="12">
        <v>1036</v>
      </c>
      <c r="Z22" s="12">
        <v>120</v>
      </c>
      <c r="AA22" s="12">
        <v>16520</v>
      </c>
    </row>
    <row r="23" spans="1:27" ht="18" x14ac:dyDescent="0.55000000000000004">
      <c r="A23" s="59">
        <v>2</v>
      </c>
      <c r="B23" s="48"/>
      <c r="C23" s="48"/>
      <c r="D23" s="48"/>
      <c r="E23" s="49"/>
      <c r="F23" s="55">
        <f t="shared" si="7"/>
        <v>0</v>
      </c>
      <c r="G23" s="15"/>
      <c r="H23" s="19" t="s">
        <v>15</v>
      </c>
      <c r="I23" s="20">
        <f t="shared" si="8"/>
        <v>900</v>
      </c>
      <c r="J23" s="20">
        <f t="shared" si="9"/>
        <v>1000</v>
      </c>
      <c r="M23" s="12">
        <v>76</v>
      </c>
      <c r="N23" s="12">
        <v>400</v>
      </c>
      <c r="O23" s="12">
        <v>3980</v>
      </c>
      <c r="P23" s="12">
        <v>76</v>
      </c>
      <c r="Q23" s="12">
        <v>160</v>
      </c>
      <c r="R23" s="12">
        <v>1510</v>
      </c>
      <c r="S23" s="12">
        <v>608</v>
      </c>
      <c r="T23" s="12">
        <v>220</v>
      </c>
      <c r="U23" s="12">
        <v>16800</v>
      </c>
      <c r="V23" s="12"/>
      <c r="W23" s="12"/>
      <c r="X23" s="12"/>
      <c r="Y23" s="12">
        <v>1064</v>
      </c>
      <c r="Z23" s="12">
        <v>100</v>
      </c>
      <c r="AA23" s="12">
        <v>13160</v>
      </c>
    </row>
    <row r="24" spans="1:27" ht="18" x14ac:dyDescent="0.55000000000000004">
      <c r="A24" s="59">
        <v>2</v>
      </c>
      <c r="B24" s="48"/>
      <c r="C24" s="48"/>
      <c r="D24" s="48"/>
      <c r="E24" s="49"/>
      <c r="F24" s="55">
        <f t="shared" si="7"/>
        <v>0</v>
      </c>
      <c r="G24" s="15"/>
      <c r="H24" s="19" t="s">
        <v>16</v>
      </c>
      <c r="I24" s="20">
        <f t="shared" si="8"/>
        <v>90</v>
      </c>
      <c r="J24" s="20">
        <f t="shared" si="9"/>
        <v>100</v>
      </c>
      <c r="M24" s="12">
        <v>78</v>
      </c>
      <c r="N24" s="12">
        <v>340</v>
      </c>
      <c r="O24" s="12">
        <v>3180</v>
      </c>
      <c r="P24" s="12">
        <v>78</v>
      </c>
      <c r="Q24" s="12">
        <v>130</v>
      </c>
      <c r="R24" s="12">
        <v>1190</v>
      </c>
      <c r="S24" s="12">
        <v>624</v>
      </c>
      <c r="T24" s="12">
        <v>180</v>
      </c>
      <c r="U24" s="12">
        <v>13280</v>
      </c>
      <c r="V24" s="12">
        <v>234</v>
      </c>
      <c r="W24" s="12">
        <v>400</v>
      </c>
      <c r="X24" s="12">
        <v>10680</v>
      </c>
      <c r="Y24" s="12">
        <v>1092</v>
      </c>
      <c r="Z24" s="12">
        <v>80</v>
      </c>
      <c r="AA24" s="12">
        <v>10360</v>
      </c>
    </row>
    <row r="25" spans="1:27" ht="18" x14ac:dyDescent="0.55000000000000004">
      <c r="A25" s="59">
        <v>2</v>
      </c>
      <c r="B25" s="48"/>
      <c r="C25" s="48"/>
      <c r="D25" s="48"/>
      <c r="E25" s="49"/>
      <c r="F25" s="55">
        <f t="shared" si="7"/>
        <v>0</v>
      </c>
      <c r="G25" s="15"/>
      <c r="H25" s="19" t="s">
        <v>17</v>
      </c>
      <c r="I25" s="20">
        <f t="shared" si="8"/>
        <v>240</v>
      </c>
      <c r="J25" s="20">
        <f t="shared" si="9"/>
        <v>300</v>
      </c>
      <c r="M25" s="12">
        <v>80</v>
      </c>
      <c r="N25" s="12">
        <v>280</v>
      </c>
      <c r="O25" s="12">
        <v>2500</v>
      </c>
      <c r="P25" s="12">
        <v>10</v>
      </c>
      <c r="Q25" s="12">
        <v>100</v>
      </c>
      <c r="R25" s="12">
        <v>930</v>
      </c>
      <c r="S25" s="12">
        <v>640</v>
      </c>
      <c r="T25" s="12">
        <v>140</v>
      </c>
      <c r="U25" s="12">
        <v>10400</v>
      </c>
      <c r="V25" s="12">
        <v>240</v>
      </c>
      <c r="W25" s="12">
        <v>340</v>
      </c>
      <c r="X25" s="12">
        <v>8210</v>
      </c>
      <c r="Y25" s="12">
        <v>1120</v>
      </c>
      <c r="Z25" s="12">
        <v>60</v>
      </c>
      <c r="AA25" s="12">
        <v>8120</v>
      </c>
    </row>
    <row r="26" spans="1:27" ht="18" x14ac:dyDescent="0.55000000000000004">
      <c r="A26" s="59">
        <v>2</v>
      </c>
      <c r="B26" s="48"/>
      <c r="C26" s="48"/>
      <c r="D26" s="48"/>
      <c r="E26" s="49"/>
      <c r="F26" s="55">
        <f t="shared" si="7"/>
        <v>0</v>
      </c>
      <c r="G26" s="15"/>
      <c r="H26" s="19" t="s">
        <v>7</v>
      </c>
      <c r="I26" s="20">
        <f t="shared" si="8"/>
        <v>1000</v>
      </c>
      <c r="J26" s="20">
        <f t="shared" si="9"/>
        <v>1400</v>
      </c>
      <c r="M26" s="12">
        <v>82</v>
      </c>
      <c r="N26" s="12">
        <v>220</v>
      </c>
      <c r="O26" s="12">
        <v>1940</v>
      </c>
      <c r="P26" s="12">
        <v>82</v>
      </c>
      <c r="Q26" s="12">
        <v>80</v>
      </c>
      <c r="R26" s="12">
        <v>730</v>
      </c>
      <c r="S26" s="12">
        <v>656</v>
      </c>
      <c r="T26" s="12">
        <v>120</v>
      </c>
      <c r="U26" s="12">
        <v>8160</v>
      </c>
      <c r="V26" s="12">
        <v>246</v>
      </c>
      <c r="W26" s="12">
        <v>260</v>
      </c>
      <c r="X26" s="12">
        <v>6240</v>
      </c>
      <c r="Y26" s="12">
        <v>1148</v>
      </c>
      <c r="Z26" s="12">
        <v>50</v>
      </c>
      <c r="AA26" s="12">
        <v>6440</v>
      </c>
    </row>
    <row r="27" spans="1:27" ht="18" x14ac:dyDescent="0.55000000000000004">
      <c r="A27" s="59">
        <v>2</v>
      </c>
      <c r="B27" s="48"/>
      <c r="C27" s="48"/>
      <c r="D27" s="48"/>
      <c r="E27" s="49"/>
      <c r="F27" s="55">
        <f t="shared" si="7"/>
        <v>0</v>
      </c>
      <c r="G27" s="15"/>
      <c r="H27" s="2"/>
      <c r="I27" s="17"/>
      <c r="J27" s="2"/>
      <c r="M27" s="12">
        <v>84</v>
      </c>
      <c r="N27" s="12">
        <v>180</v>
      </c>
      <c r="O27" s="12">
        <v>1500</v>
      </c>
      <c r="P27" s="12">
        <v>84</v>
      </c>
      <c r="Q27" s="12">
        <v>70</v>
      </c>
      <c r="R27" s="12">
        <v>570</v>
      </c>
      <c r="S27" s="12">
        <v>672</v>
      </c>
      <c r="T27" s="12">
        <v>100</v>
      </c>
      <c r="U27" s="12">
        <v>6240</v>
      </c>
      <c r="V27" s="12">
        <v>252</v>
      </c>
      <c r="W27" s="12">
        <v>200</v>
      </c>
      <c r="X27" s="12">
        <v>4680</v>
      </c>
      <c r="Y27" s="12">
        <v>1176</v>
      </c>
      <c r="Z27" s="12">
        <v>40</v>
      </c>
      <c r="AA27" s="12">
        <v>5040</v>
      </c>
    </row>
    <row r="28" spans="1:27" ht="15.75" x14ac:dyDescent="0.45">
      <c r="A28" s="59">
        <v>2</v>
      </c>
      <c r="B28" s="48"/>
      <c r="C28" s="48"/>
      <c r="D28" s="48"/>
      <c r="E28" s="49"/>
      <c r="F28" s="55">
        <f t="shared" si="7"/>
        <v>0</v>
      </c>
      <c r="G28" s="15"/>
      <c r="H28" s="2"/>
      <c r="I28" s="2"/>
      <c r="J28" s="2"/>
      <c r="M28" s="12">
        <v>86</v>
      </c>
      <c r="N28" s="12">
        <v>150</v>
      </c>
      <c r="O28" s="12">
        <v>1140</v>
      </c>
      <c r="P28" s="12">
        <v>86</v>
      </c>
      <c r="Q28" s="12">
        <v>60</v>
      </c>
      <c r="R28" s="12">
        <v>430</v>
      </c>
      <c r="S28" s="12">
        <v>688</v>
      </c>
      <c r="T28" s="12">
        <v>80</v>
      </c>
      <c r="U28" s="12">
        <v>4640</v>
      </c>
      <c r="V28" s="12">
        <v>258</v>
      </c>
      <c r="W28" s="12">
        <v>160</v>
      </c>
      <c r="X28" s="12">
        <v>3430</v>
      </c>
      <c r="Y28" s="12">
        <v>1204</v>
      </c>
      <c r="Z28" s="12">
        <v>35</v>
      </c>
      <c r="AA28" s="12">
        <v>3920</v>
      </c>
    </row>
    <row r="29" spans="1:27" ht="15.75" x14ac:dyDescent="0.45">
      <c r="A29" s="59">
        <v>2</v>
      </c>
      <c r="B29" s="48"/>
      <c r="C29" s="48"/>
      <c r="D29" s="48"/>
      <c r="E29" s="49"/>
      <c r="F29" s="55">
        <f t="shared" si="7"/>
        <v>0</v>
      </c>
      <c r="G29" s="15"/>
      <c r="H29" s="2"/>
      <c r="I29" s="2"/>
      <c r="J29" s="2"/>
      <c r="M29" s="12">
        <v>88</v>
      </c>
      <c r="N29" s="12">
        <v>120</v>
      </c>
      <c r="O29" s="12">
        <v>840</v>
      </c>
      <c r="P29" s="12">
        <v>88</v>
      </c>
      <c r="Q29" s="12">
        <v>50</v>
      </c>
      <c r="R29" s="12">
        <v>310</v>
      </c>
      <c r="S29" s="12">
        <v>704</v>
      </c>
      <c r="T29" s="12">
        <v>60</v>
      </c>
      <c r="U29" s="12">
        <v>3360</v>
      </c>
      <c r="V29" s="12">
        <v>264</v>
      </c>
      <c r="W29" s="12">
        <v>120</v>
      </c>
      <c r="X29" s="12">
        <v>2520</v>
      </c>
      <c r="Y29" s="12">
        <v>1232</v>
      </c>
      <c r="Z29" s="12">
        <v>30</v>
      </c>
      <c r="AA29" s="12">
        <v>2940</v>
      </c>
    </row>
    <row r="30" spans="1:27" ht="15.75" x14ac:dyDescent="0.45">
      <c r="A30" s="59">
        <v>2</v>
      </c>
      <c r="B30" s="48"/>
      <c r="C30" s="48"/>
      <c r="D30" s="48"/>
      <c r="E30" s="49"/>
      <c r="F30" s="55">
        <f t="shared" si="7"/>
        <v>0</v>
      </c>
      <c r="G30" s="15"/>
      <c r="H30" s="2"/>
      <c r="I30" s="2"/>
      <c r="J30" s="2"/>
      <c r="M30" s="12">
        <v>90</v>
      </c>
      <c r="N30" s="12">
        <v>100</v>
      </c>
      <c r="O30" s="12">
        <v>600</v>
      </c>
      <c r="P30" s="12">
        <v>90</v>
      </c>
      <c r="Q30" s="12">
        <v>40</v>
      </c>
      <c r="R30" s="12">
        <v>210</v>
      </c>
      <c r="S30" s="12">
        <v>720</v>
      </c>
      <c r="T30" s="12">
        <v>50</v>
      </c>
      <c r="U30" s="12">
        <v>2400</v>
      </c>
      <c r="V30" s="12">
        <v>270</v>
      </c>
      <c r="W30" s="12">
        <v>100</v>
      </c>
      <c r="X30" s="12">
        <v>1800</v>
      </c>
      <c r="Y30" s="12">
        <v>1260</v>
      </c>
      <c r="Z30" s="12">
        <v>25</v>
      </c>
      <c r="AA30" s="12">
        <v>2100</v>
      </c>
    </row>
    <row r="31" spans="1:27" ht="15.75" x14ac:dyDescent="0.45">
      <c r="A31" s="59">
        <v>2</v>
      </c>
      <c r="B31" s="48"/>
      <c r="C31" s="48"/>
      <c r="D31" s="48"/>
      <c r="E31" s="49"/>
      <c r="F31" s="55">
        <f t="shared" si="7"/>
        <v>0</v>
      </c>
      <c r="G31" s="15"/>
      <c r="H31" s="2"/>
      <c r="I31" s="2"/>
      <c r="J31" s="2"/>
      <c r="M31" s="12">
        <v>92</v>
      </c>
      <c r="N31" s="12">
        <v>80</v>
      </c>
      <c r="O31" s="12">
        <v>400</v>
      </c>
      <c r="P31" s="12">
        <v>92</v>
      </c>
      <c r="Q31" s="12">
        <v>30</v>
      </c>
      <c r="R31" s="12">
        <v>130</v>
      </c>
      <c r="S31" s="12">
        <v>736</v>
      </c>
      <c r="T31" s="12">
        <v>40</v>
      </c>
      <c r="U31" s="12">
        <v>1600</v>
      </c>
      <c r="V31" s="12">
        <v>276</v>
      </c>
      <c r="W31" s="12">
        <v>80</v>
      </c>
      <c r="X31" s="12">
        <v>1200</v>
      </c>
      <c r="Y31" s="12">
        <v>1288</v>
      </c>
      <c r="Z31" s="12">
        <v>20</v>
      </c>
      <c r="AA31" s="12">
        <v>1400</v>
      </c>
    </row>
    <row r="32" spans="1:27" ht="15.75" x14ac:dyDescent="0.45">
      <c r="A32" s="59">
        <v>2</v>
      </c>
      <c r="B32" s="48"/>
      <c r="C32" s="48"/>
      <c r="D32" s="48"/>
      <c r="E32" s="49"/>
      <c r="F32" s="55">
        <f t="shared" si="7"/>
        <v>0</v>
      </c>
      <c r="G32" s="15"/>
      <c r="H32" s="2"/>
      <c r="I32" s="2"/>
      <c r="J32" s="2"/>
      <c r="M32" s="12">
        <v>94</v>
      </c>
      <c r="N32" s="12">
        <v>60</v>
      </c>
      <c r="O32" s="12">
        <v>240</v>
      </c>
      <c r="P32" s="12">
        <v>94</v>
      </c>
      <c r="Q32" s="12">
        <v>20</v>
      </c>
      <c r="R32" s="12">
        <v>70</v>
      </c>
      <c r="S32" s="12">
        <v>752</v>
      </c>
      <c r="T32" s="12">
        <v>30</v>
      </c>
      <c r="U32" s="12">
        <v>960</v>
      </c>
      <c r="V32" s="12">
        <v>282</v>
      </c>
      <c r="W32" s="12">
        <v>60</v>
      </c>
      <c r="X32" s="12">
        <v>720</v>
      </c>
      <c r="Y32" s="12">
        <v>1316</v>
      </c>
      <c r="Z32" s="12">
        <v>15</v>
      </c>
      <c r="AA32" s="12">
        <v>840</v>
      </c>
    </row>
    <row r="33" spans="1:27" ht="15.75" x14ac:dyDescent="0.45">
      <c r="A33" s="59">
        <v>2</v>
      </c>
      <c r="B33" s="48"/>
      <c r="C33" s="48"/>
      <c r="D33" s="48"/>
      <c r="E33" s="49"/>
      <c r="F33" s="55">
        <f t="shared" si="7"/>
        <v>0</v>
      </c>
      <c r="G33" s="15"/>
      <c r="H33" s="2"/>
      <c r="I33" s="2"/>
      <c r="J33" s="2"/>
      <c r="M33" s="12">
        <v>96</v>
      </c>
      <c r="N33" s="12">
        <v>40</v>
      </c>
      <c r="O33" s="12">
        <v>120</v>
      </c>
      <c r="P33" s="12">
        <v>96</v>
      </c>
      <c r="Q33" s="12">
        <v>10</v>
      </c>
      <c r="R33" s="12">
        <v>30</v>
      </c>
      <c r="S33" s="12">
        <v>768</v>
      </c>
      <c r="T33" s="12">
        <v>20</v>
      </c>
      <c r="U33" s="12">
        <v>480</v>
      </c>
      <c r="V33" s="12">
        <v>288</v>
      </c>
      <c r="W33" s="12">
        <v>40</v>
      </c>
      <c r="X33" s="12">
        <v>360</v>
      </c>
      <c r="Y33" s="12">
        <v>1344</v>
      </c>
      <c r="Z33" s="12">
        <v>10</v>
      </c>
      <c r="AA33" s="12">
        <v>420</v>
      </c>
    </row>
    <row r="34" spans="1:27" ht="15.75" x14ac:dyDescent="0.45">
      <c r="A34" s="59">
        <v>2</v>
      </c>
      <c r="B34" s="48"/>
      <c r="C34" s="48"/>
      <c r="D34" s="48"/>
      <c r="E34" s="49"/>
      <c r="F34" s="55">
        <f t="shared" si="7"/>
        <v>0</v>
      </c>
      <c r="G34" s="15"/>
      <c r="H34" s="2"/>
      <c r="I34" s="2"/>
      <c r="J34" s="2"/>
      <c r="M34" s="12">
        <v>98</v>
      </c>
      <c r="N34" s="12">
        <v>20</v>
      </c>
      <c r="O34" s="12">
        <v>40</v>
      </c>
      <c r="P34" s="12">
        <v>98</v>
      </c>
      <c r="Q34" s="12">
        <v>5</v>
      </c>
      <c r="R34" s="12">
        <v>10</v>
      </c>
      <c r="S34" s="12">
        <v>784</v>
      </c>
      <c r="T34" s="12">
        <v>10</v>
      </c>
      <c r="U34" s="12">
        <v>160</v>
      </c>
      <c r="V34" s="12">
        <v>294</v>
      </c>
      <c r="W34" s="12">
        <v>20</v>
      </c>
      <c r="X34" s="12">
        <v>120</v>
      </c>
      <c r="Y34" s="12">
        <v>1372</v>
      </c>
      <c r="Z34" s="12">
        <v>5</v>
      </c>
      <c r="AA34" s="12">
        <v>140</v>
      </c>
    </row>
    <row r="35" spans="1:27" ht="15.75" x14ac:dyDescent="0.45">
      <c r="A35" s="59">
        <v>2</v>
      </c>
      <c r="B35" s="48"/>
      <c r="C35" s="48"/>
      <c r="D35" s="48"/>
      <c r="E35" s="49"/>
      <c r="F35" s="55">
        <f t="shared" si="7"/>
        <v>0</v>
      </c>
      <c r="G35" s="15"/>
      <c r="H35" s="2"/>
      <c r="I35" s="2"/>
      <c r="J35" s="2"/>
      <c r="M35" s="12">
        <v>100</v>
      </c>
      <c r="N35" s="12">
        <v>0</v>
      </c>
      <c r="O35" s="12">
        <v>0</v>
      </c>
      <c r="P35" s="12">
        <v>100</v>
      </c>
      <c r="Q35" s="12">
        <v>0</v>
      </c>
      <c r="R35" s="12">
        <v>0</v>
      </c>
      <c r="S35" s="12">
        <v>800</v>
      </c>
      <c r="T35" s="12">
        <v>0</v>
      </c>
      <c r="U35" s="12">
        <v>0</v>
      </c>
      <c r="V35" s="12">
        <v>300</v>
      </c>
      <c r="W35" s="12">
        <v>0</v>
      </c>
      <c r="X35" s="12">
        <v>0</v>
      </c>
      <c r="Y35" s="12">
        <v>1400</v>
      </c>
      <c r="Z35" s="12">
        <v>0</v>
      </c>
      <c r="AA35" s="12">
        <v>0</v>
      </c>
    </row>
    <row r="36" spans="1:27" ht="31.5" x14ac:dyDescent="0.45">
      <c r="A36" s="59">
        <v>2</v>
      </c>
      <c r="B36" s="48"/>
      <c r="C36" s="48"/>
      <c r="D36" s="48"/>
      <c r="E36" s="49"/>
      <c r="F36" s="55">
        <f t="shared" si="7"/>
        <v>0</v>
      </c>
      <c r="G36" s="15"/>
      <c r="H36" s="2"/>
      <c r="I36" s="2"/>
      <c r="J36" s="2"/>
      <c r="M36" s="29" t="s">
        <v>2</v>
      </c>
      <c r="N36" s="29"/>
      <c r="O36" s="29"/>
      <c r="P36" s="13" t="s">
        <v>15</v>
      </c>
      <c r="Q36" s="13"/>
      <c r="R36" s="14"/>
      <c r="S36" s="13" t="s">
        <v>16</v>
      </c>
      <c r="T36" s="13"/>
      <c r="U36" s="13"/>
      <c r="V36" s="13" t="s">
        <v>18</v>
      </c>
      <c r="W36" s="14"/>
      <c r="X36" s="13"/>
      <c r="Y36" s="13" t="s">
        <v>19</v>
      </c>
      <c r="Z36" s="13"/>
      <c r="AA36" s="13"/>
    </row>
    <row r="37" spans="1:27" ht="15.75" x14ac:dyDescent="0.45">
      <c r="A37" s="59">
        <v>2</v>
      </c>
      <c r="B37" s="48"/>
      <c r="C37" s="48"/>
      <c r="D37" s="48"/>
      <c r="E37" s="49"/>
      <c r="F37" s="55">
        <f t="shared" si="7"/>
        <v>0</v>
      </c>
      <c r="G37" s="15"/>
      <c r="H37" s="2"/>
      <c r="I37" s="2"/>
      <c r="J37" s="2"/>
      <c r="M37" s="12">
        <v>840</v>
      </c>
      <c r="N37" s="12">
        <v>60</v>
      </c>
      <c r="O37" s="12">
        <v>14028</v>
      </c>
      <c r="P37" s="12">
        <v>600</v>
      </c>
      <c r="Q37" s="12">
        <v>90</v>
      </c>
      <c r="R37" s="12">
        <v>12380</v>
      </c>
      <c r="S37" s="12">
        <v>60</v>
      </c>
      <c r="T37" s="12">
        <v>150</v>
      </c>
      <c r="U37" s="12">
        <v>2030</v>
      </c>
      <c r="V37" s="12">
        <v>300</v>
      </c>
      <c r="W37" s="12">
        <v>200</v>
      </c>
      <c r="X37" s="12">
        <v>14950</v>
      </c>
      <c r="Y37" s="12">
        <v>60</v>
      </c>
      <c r="Z37" s="12">
        <v>220</v>
      </c>
      <c r="AA37" s="12">
        <v>3210</v>
      </c>
    </row>
    <row r="38" spans="1:27" ht="15.75" x14ac:dyDescent="0.45">
      <c r="A38" s="59">
        <v>2</v>
      </c>
      <c r="B38" s="48"/>
      <c r="C38" s="48"/>
      <c r="D38" s="48"/>
      <c r="E38" s="49"/>
      <c r="F38" s="55">
        <f t="shared" si="7"/>
        <v>0</v>
      </c>
      <c r="G38" s="15"/>
      <c r="H38" s="2"/>
      <c r="I38" s="2"/>
      <c r="J38" s="2"/>
      <c r="M38" s="12">
        <v>868</v>
      </c>
      <c r="N38" s="12">
        <v>56</v>
      </c>
      <c r="O38" s="12">
        <v>12348</v>
      </c>
      <c r="P38" s="12">
        <v>620</v>
      </c>
      <c r="Q38" s="12">
        <v>80</v>
      </c>
      <c r="R38" s="12">
        <v>10580</v>
      </c>
      <c r="S38" s="12">
        <v>62</v>
      </c>
      <c r="T38" s="12">
        <v>125</v>
      </c>
      <c r="U38" s="12">
        <v>1730</v>
      </c>
      <c r="V38" s="12">
        <v>310</v>
      </c>
      <c r="W38" s="12">
        <v>180</v>
      </c>
      <c r="X38" s="12">
        <v>12950</v>
      </c>
      <c r="Y38" s="12">
        <v>62</v>
      </c>
      <c r="Z38" s="12">
        <v>200</v>
      </c>
      <c r="AA38" s="12">
        <v>2770</v>
      </c>
    </row>
    <row r="39" spans="1:27" ht="15.75" x14ac:dyDescent="0.45">
      <c r="A39" s="59">
        <v>2</v>
      </c>
      <c r="B39" s="48"/>
      <c r="C39" s="48"/>
      <c r="D39" s="48"/>
      <c r="E39" s="48"/>
      <c r="F39" s="55">
        <f t="shared" si="7"/>
        <v>0</v>
      </c>
      <c r="M39" s="12">
        <v>896</v>
      </c>
      <c r="N39" s="12">
        <v>52</v>
      </c>
      <c r="O39" s="12">
        <v>10780</v>
      </c>
      <c r="P39" s="12">
        <v>640</v>
      </c>
      <c r="Q39" s="12">
        <v>70</v>
      </c>
      <c r="R39" s="12">
        <v>8980</v>
      </c>
      <c r="S39" s="12">
        <v>64</v>
      </c>
      <c r="T39" s="12">
        <v>110</v>
      </c>
      <c r="U39" s="12">
        <v>1480</v>
      </c>
      <c r="V39" s="12">
        <v>320</v>
      </c>
      <c r="W39" s="12">
        <v>160</v>
      </c>
      <c r="X39" s="12">
        <v>11150</v>
      </c>
      <c r="Y39" s="12">
        <v>64</v>
      </c>
      <c r="Z39" s="12">
        <v>180</v>
      </c>
      <c r="AA39" s="12">
        <v>2370</v>
      </c>
    </row>
    <row r="40" spans="1:27" ht="15.75" x14ac:dyDescent="0.45">
      <c r="A40" s="59">
        <v>2</v>
      </c>
      <c r="B40" s="48"/>
      <c r="C40" s="48"/>
      <c r="D40" s="48"/>
      <c r="E40" s="48"/>
      <c r="F40" s="55">
        <f t="shared" si="7"/>
        <v>0</v>
      </c>
      <c r="M40" s="12">
        <v>924</v>
      </c>
      <c r="N40" s="12">
        <v>48</v>
      </c>
      <c r="O40" s="12">
        <v>9324</v>
      </c>
      <c r="P40" s="12">
        <v>660</v>
      </c>
      <c r="Q40" s="12">
        <v>60</v>
      </c>
      <c r="R40" s="12">
        <v>7580</v>
      </c>
      <c r="S40" s="12">
        <v>66</v>
      </c>
      <c r="T40" s="12">
        <v>100</v>
      </c>
      <c r="U40" s="12">
        <v>1260</v>
      </c>
      <c r="V40" s="12">
        <v>330</v>
      </c>
      <c r="W40" s="12">
        <v>140</v>
      </c>
      <c r="X40" s="12">
        <v>9550</v>
      </c>
      <c r="Y40" s="12">
        <v>66</v>
      </c>
      <c r="Z40" s="12">
        <v>160</v>
      </c>
      <c r="AA40" s="12">
        <v>2010</v>
      </c>
    </row>
    <row r="41" spans="1:27" ht="15.75" x14ac:dyDescent="0.45">
      <c r="A41" s="59">
        <v>2</v>
      </c>
      <c r="B41" s="48"/>
      <c r="C41" s="48"/>
      <c r="D41" s="48"/>
      <c r="E41" s="48"/>
      <c r="F41" s="55">
        <f t="shared" si="7"/>
        <v>0</v>
      </c>
      <c r="M41" s="12">
        <v>952</v>
      </c>
      <c r="N41" s="12">
        <v>44</v>
      </c>
      <c r="O41" s="12">
        <v>7980</v>
      </c>
      <c r="P41" s="12">
        <v>680</v>
      </c>
      <c r="Q41" s="12">
        <v>55</v>
      </c>
      <c r="R41" s="12">
        <v>6330</v>
      </c>
      <c r="S41" s="12">
        <v>68</v>
      </c>
      <c r="T41" s="12">
        <v>90</v>
      </c>
      <c r="U41" s="12">
        <v>1060</v>
      </c>
      <c r="V41" s="12">
        <v>340</v>
      </c>
      <c r="W41" s="12">
        <v>125</v>
      </c>
      <c r="X41" s="12">
        <v>8150</v>
      </c>
      <c r="Y41" s="12">
        <v>68</v>
      </c>
      <c r="Z41" s="12">
        <v>140</v>
      </c>
      <c r="AA41" s="12">
        <v>1690</v>
      </c>
    </row>
    <row r="42" spans="1:27" ht="15.75" x14ac:dyDescent="0.45">
      <c r="A42" s="59">
        <v>2</v>
      </c>
      <c r="B42" s="48"/>
      <c r="C42" s="48"/>
      <c r="D42" s="48"/>
      <c r="E42" s="48"/>
      <c r="F42" s="55">
        <f t="shared" si="7"/>
        <v>0</v>
      </c>
      <c r="M42" s="12">
        <v>980</v>
      </c>
      <c r="N42" s="12">
        <v>40</v>
      </c>
      <c r="O42" s="12">
        <v>6748</v>
      </c>
      <c r="P42" s="12">
        <v>700</v>
      </c>
      <c r="Q42" s="12">
        <v>50</v>
      </c>
      <c r="R42" s="12">
        <v>5280</v>
      </c>
      <c r="S42" s="12">
        <v>70</v>
      </c>
      <c r="T42" s="12">
        <v>80</v>
      </c>
      <c r="U42" s="12">
        <v>880</v>
      </c>
      <c r="V42" s="12">
        <v>350</v>
      </c>
      <c r="W42" s="12">
        <v>110</v>
      </c>
      <c r="X42" s="12">
        <v>6900</v>
      </c>
      <c r="Y42" s="12">
        <v>70</v>
      </c>
      <c r="Z42" s="12">
        <v>120</v>
      </c>
      <c r="AA42" s="12">
        <v>1410</v>
      </c>
    </row>
    <row r="43" spans="1:27" ht="15.75" x14ac:dyDescent="0.45">
      <c r="A43" s="59">
        <v>2</v>
      </c>
      <c r="B43" s="48"/>
      <c r="C43" s="48"/>
      <c r="D43" s="48"/>
      <c r="E43" s="48"/>
      <c r="F43" s="55">
        <f t="shared" si="7"/>
        <v>0</v>
      </c>
      <c r="M43" s="12">
        <v>1008</v>
      </c>
      <c r="N43" s="12">
        <v>36</v>
      </c>
      <c r="O43" s="12">
        <v>5628</v>
      </c>
      <c r="P43" s="12">
        <v>720</v>
      </c>
      <c r="Q43" s="12">
        <v>42</v>
      </c>
      <c r="R43" s="12">
        <v>4280</v>
      </c>
      <c r="S43" s="12">
        <v>72</v>
      </c>
      <c r="T43" s="12">
        <v>70</v>
      </c>
      <c r="U43" s="12">
        <v>720</v>
      </c>
      <c r="V43" s="12">
        <v>360</v>
      </c>
      <c r="W43" s="12">
        <v>95</v>
      </c>
      <c r="X43" s="12">
        <v>5800</v>
      </c>
      <c r="Y43" s="12">
        <v>72</v>
      </c>
      <c r="Z43" s="12">
        <v>100</v>
      </c>
      <c r="AA43" s="12">
        <v>1170</v>
      </c>
    </row>
    <row r="44" spans="1:27" ht="15.75" x14ac:dyDescent="0.45">
      <c r="A44" s="59">
        <v>2</v>
      </c>
      <c r="B44" s="48"/>
      <c r="C44" s="48"/>
      <c r="D44" s="48"/>
      <c r="E44" s="48"/>
      <c r="F44" s="55">
        <f t="shared" si="7"/>
        <v>0</v>
      </c>
      <c r="M44" s="12">
        <v>1036</v>
      </c>
      <c r="N44" s="12">
        <v>32</v>
      </c>
      <c r="O44" s="12">
        <v>4620</v>
      </c>
      <c r="P44" s="12">
        <v>740</v>
      </c>
      <c r="Q44" s="12">
        <v>36</v>
      </c>
      <c r="R44" s="12">
        <v>3440</v>
      </c>
      <c r="S44" s="12">
        <v>74</v>
      </c>
      <c r="T44" s="12">
        <v>60</v>
      </c>
      <c r="U44" s="12">
        <v>580</v>
      </c>
      <c r="V44" s="12">
        <v>370</v>
      </c>
      <c r="W44" s="12">
        <v>80</v>
      </c>
      <c r="X44" s="12">
        <v>4850</v>
      </c>
      <c r="Y44" s="12">
        <v>74</v>
      </c>
      <c r="Z44" s="12">
        <v>80</v>
      </c>
      <c r="AA44" s="12">
        <v>970</v>
      </c>
    </row>
    <row r="45" spans="1:27" ht="15.75" x14ac:dyDescent="0.45">
      <c r="A45" s="59">
        <v>2</v>
      </c>
      <c r="B45" s="48"/>
      <c r="C45" s="48"/>
      <c r="D45" s="48"/>
      <c r="E45" s="48"/>
      <c r="F45" s="55">
        <f t="shared" si="7"/>
        <v>0</v>
      </c>
      <c r="M45" s="12">
        <v>1064</v>
      </c>
      <c r="N45" s="12">
        <v>28</v>
      </c>
      <c r="O45" s="12">
        <v>3724</v>
      </c>
      <c r="P45" s="12">
        <v>760</v>
      </c>
      <c r="Q45" s="12">
        <v>30</v>
      </c>
      <c r="R45" s="12">
        <v>2720</v>
      </c>
      <c r="S45" s="12">
        <v>76</v>
      </c>
      <c r="T45" s="12">
        <v>50</v>
      </c>
      <c r="U45" s="12">
        <v>460</v>
      </c>
      <c r="V45" s="12">
        <v>380</v>
      </c>
      <c r="W45" s="12">
        <v>70</v>
      </c>
      <c r="X45" s="12">
        <v>4050</v>
      </c>
      <c r="Y45" s="12">
        <v>76</v>
      </c>
      <c r="Z45" s="12">
        <v>70</v>
      </c>
      <c r="AA45" s="12">
        <v>810</v>
      </c>
    </row>
    <row r="46" spans="1:27" ht="16.149999999999999" thickBot="1" x14ac:dyDescent="0.5">
      <c r="A46" s="59">
        <v>2</v>
      </c>
      <c r="B46" s="57"/>
      <c r="C46" s="57"/>
      <c r="D46" s="57"/>
      <c r="E46" s="57"/>
      <c r="F46" s="58">
        <f t="shared" si="7"/>
        <v>0</v>
      </c>
      <c r="M46" s="12">
        <v>1092</v>
      </c>
      <c r="N46" s="12">
        <v>24</v>
      </c>
      <c r="O46" s="12">
        <v>2940</v>
      </c>
      <c r="P46" s="12">
        <v>780</v>
      </c>
      <c r="Q46" s="12">
        <v>25</v>
      </c>
      <c r="R46" s="12">
        <v>2120</v>
      </c>
      <c r="S46" s="12">
        <v>78</v>
      </c>
      <c r="T46" s="12">
        <v>40</v>
      </c>
      <c r="U46" s="12">
        <v>360</v>
      </c>
      <c r="V46" s="12">
        <v>390</v>
      </c>
      <c r="W46" s="12">
        <v>60</v>
      </c>
      <c r="X46" s="12">
        <v>3350</v>
      </c>
      <c r="Y46" s="12">
        <v>78</v>
      </c>
      <c r="Z46" s="12">
        <v>60</v>
      </c>
      <c r="AA46" s="12">
        <v>670</v>
      </c>
    </row>
    <row r="47" spans="1:27" ht="15.75" x14ac:dyDescent="0.45">
      <c r="A47" s="50"/>
      <c r="B47" s="50"/>
      <c r="C47" s="50"/>
      <c r="D47" s="50"/>
      <c r="E47" s="50"/>
      <c r="F47" s="50"/>
      <c r="M47" s="12">
        <v>1120</v>
      </c>
      <c r="N47" s="12">
        <v>20</v>
      </c>
      <c r="O47" s="12">
        <v>2268</v>
      </c>
      <c r="P47" s="12">
        <v>800</v>
      </c>
      <c r="Q47" s="12">
        <v>20</v>
      </c>
      <c r="R47" s="12">
        <v>1620</v>
      </c>
      <c r="S47" s="12">
        <v>80</v>
      </c>
      <c r="T47" s="12">
        <v>30</v>
      </c>
      <c r="U47" s="12">
        <v>280</v>
      </c>
      <c r="V47" s="12">
        <v>400</v>
      </c>
      <c r="W47" s="12">
        <v>50</v>
      </c>
      <c r="X47" s="12">
        <v>2750</v>
      </c>
      <c r="Y47" s="12">
        <v>80</v>
      </c>
      <c r="Z47" s="12">
        <v>50</v>
      </c>
      <c r="AA47" s="12">
        <v>550</v>
      </c>
    </row>
    <row r="48" spans="1:27" ht="15.75" x14ac:dyDescent="0.45">
      <c r="A48" s="9"/>
      <c r="B48" s="9"/>
      <c r="C48" s="9"/>
      <c r="D48" s="9"/>
      <c r="E48" s="9"/>
      <c r="F48" s="9"/>
      <c r="M48" s="12">
        <v>1148</v>
      </c>
      <c r="N48" s="12">
        <v>16</v>
      </c>
      <c r="O48" s="12">
        <v>1708</v>
      </c>
      <c r="P48" s="12">
        <v>820</v>
      </c>
      <c r="Q48" s="12">
        <v>16</v>
      </c>
      <c r="R48" s="12">
        <v>1220</v>
      </c>
      <c r="S48" s="12">
        <v>82</v>
      </c>
      <c r="T48" s="12">
        <v>26</v>
      </c>
      <c r="U48" s="12">
        <v>220</v>
      </c>
      <c r="V48" s="12">
        <v>410</v>
      </c>
      <c r="W48" s="12">
        <v>45</v>
      </c>
      <c r="X48" s="12">
        <v>2250</v>
      </c>
      <c r="Y48" s="12">
        <v>82</v>
      </c>
      <c r="Z48" s="12">
        <v>45</v>
      </c>
      <c r="AA48" s="12">
        <v>450</v>
      </c>
    </row>
    <row r="49" spans="1:27" ht="15.75" x14ac:dyDescent="0.45">
      <c r="A49" s="9"/>
      <c r="B49" s="9"/>
      <c r="C49" s="9"/>
      <c r="D49" s="9"/>
      <c r="E49" s="9"/>
      <c r="F49" s="9"/>
      <c r="M49" s="12">
        <v>1176</v>
      </c>
      <c r="N49" s="12">
        <v>13</v>
      </c>
      <c r="O49" s="12">
        <v>1260</v>
      </c>
      <c r="P49" s="12">
        <v>840</v>
      </c>
      <c r="Q49" s="12">
        <v>13</v>
      </c>
      <c r="R49" s="12">
        <v>900</v>
      </c>
      <c r="S49" s="12">
        <v>84</v>
      </c>
      <c r="T49" s="12">
        <v>22</v>
      </c>
      <c r="U49" s="12">
        <v>168</v>
      </c>
      <c r="V49" s="12">
        <v>420</v>
      </c>
      <c r="W49" s="12">
        <v>40</v>
      </c>
      <c r="X49" s="12">
        <v>1800</v>
      </c>
      <c r="Y49" s="12">
        <v>84</v>
      </c>
      <c r="Z49" s="12">
        <v>40</v>
      </c>
      <c r="AA49" s="12">
        <v>360</v>
      </c>
    </row>
    <row r="50" spans="1:27" ht="15.75" x14ac:dyDescent="0.45">
      <c r="A50" s="9"/>
      <c r="B50" s="9"/>
      <c r="C50" s="9"/>
      <c r="D50" s="9"/>
      <c r="E50" s="9"/>
      <c r="F50" s="9"/>
      <c r="M50" s="12">
        <v>1204</v>
      </c>
      <c r="N50" s="12">
        <v>10</v>
      </c>
      <c r="O50" s="12">
        <v>896</v>
      </c>
      <c r="P50" s="12">
        <v>860</v>
      </c>
      <c r="Q50" s="12">
        <v>10</v>
      </c>
      <c r="R50" s="12">
        <v>640</v>
      </c>
      <c r="S50" s="12">
        <v>86</v>
      </c>
      <c r="T50" s="12">
        <v>18</v>
      </c>
      <c r="U50" s="12">
        <v>124</v>
      </c>
      <c r="V50" s="12">
        <v>430</v>
      </c>
      <c r="W50" s="12">
        <v>35</v>
      </c>
      <c r="X50" s="12">
        <v>1400</v>
      </c>
      <c r="Y50" s="12">
        <v>86</v>
      </c>
      <c r="Z50" s="12">
        <v>35</v>
      </c>
      <c r="AA50" s="12">
        <v>280</v>
      </c>
    </row>
    <row r="51" spans="1:27" ht="15.75" x14ac:dyDescent="0.45">
      <c r="A51" s="9"/>
      <c r="B51" s="9"/>
      <c r="C51" s="9"/>
      <c r="D51" s="9"/>
      <c r="E51" s="9"/>
      <c r="F51" s="9"/>
      <c r="M51" s="12">
        <v>1232</v>
      </c>
      <c r="N51" s="12">
        <v>7</v>
      </c>
      <c r="O51" s="12">
        <v>616</v>
      </c>
      <c r="P51" s="12">
        <v>880</v>
      </c>
      <c r="Q51" s="12">
        <v>7</v>
      </c>
      <c r="R51" s="12">
        <v>440</v>
      </c>
      <c r="S51" s="12">
        <v>88</v>
      </c>
      <c r="T51" s="12">
        <v>15</v>
      </c>
      <c r="U51" s="12">
        <v>80</v>
      </c>
      <c r="V51" s="12">
        <v>440</v>
      </c>
      <c r="W51" s="12">
        <v>30</v>
      </c>
      <c r="X51" s="12">
        <v>1050</v>
      </c>
      <c r="Y51" s="12">
        <v>88</v>
      </c>
      <c r="Z51" s="12">
        <v>30</v>
      </c>
      <c r="AA51" s="12">
        <v>210</v>
      </c>
    </row>
    <row r="52" spans="1:27" ht="15.75" x14ac:dyDescent="0.45">
      <c r="A52" s="9"/>
      <c r="B52" s="9"/>
      <c r="C52" s="9"/>
      <c r="D52" s="9"/>
      <c r="E52" s="9"/>
      <c r="F52" s="9"/>
      <c r="M52" s="12">
        <v>1260</v>
      </c>
      <c r="N52" s="12">
        <v>5</v>
      </c>
      <c r="O52" s="12">
        <v>420</v>
      </c>
      <c r="P52" s="12">
        <v>900</v>
      </c>
      <c r="Q52" s="12">
        <v>5</v>
      </c>
      <c r="R52" s="12">
        <v>300</v>
      </c>
      <c r="S52" s="12">
        <v>90</v>
      </c>
      <c r="T52" s="12">
        <v>10</v>
      </c>
      <c r="U52" s="12">
        <v>60</v>
      </c>
      <c r="V52" s="12">
        <v>450</v>
      </c>
      <c r="W52" s="12">
        <v>25</v>
      </c>
      <c r="X52" s="12">
        <v>750</v>
      </c>
      <c r="Y52" s="12">
        <v>90</v>
      </c>
      <c r="Z52" s="12">
        <v>25</v>
      </c>
      <c r="AA52" s="12">
        <v>150</v>
      </c>
    </row>
    <row r="53" spans="1:27" ht="15.75" x14ac:dyDescent="0.45">
      <c r="A53" s="9"/>
      <c r="B53" s="9"/>
      <c r="C53" s="9"/>
      <c r="D53" s="9"/>
      <c r="E53" s="9"/>
      <c r="F53" s="9"/>
      <c r="M53" s="12">
        <v>1288</v>
      </c>
      <c r="N53" s="12">
        <v>4</v>
      </c>
      <c r="O53" s="12">
        <v>280</v>
      </c>
      <c r="P53" s="12">
        <v>920</v>
      </c>
      <c r="Q53" s="12">
        <v>4</v>
      </c>
      <c r="R53" s="12">
        <v>200</v>
      </c>
      <c r="S53" s="12">
        <v>92</v>
      </c>
      <c r="T53" s="12">
        <v>8</v>
      </c>
      <c r="U53" s="12">
        <v>40</v>
      </c>
      <c r="V53" s="12">
        <v>460</v>
      </c>
      <c r="W53" s="12">
        <v>20</v>
      </c>
      <c r="X53" s="12">
        <v>500</v>
      </c>
      <c r="Y53" s="12">
        <v>92</v>
      </c>
      <c r="Z53" s="12">
        <v>20</v>
      </c>
      <c r="AA53" s="12">
        <v>100</v>
      </c>
    </row>
    <row r="54" spans="1:27" ht="15.75" x14ac:dyDescent="0.45">
      <c r="A54" s="9"/>
      <c r="B54" s="9"/>
      <c r="C54" s="9"/>
      <c r="D54" s="9"/>
      <c r="E54" s="9"/>
      <c r="F54" s="9"/>
      <c r="M54" s="12">
        <v>1316</v>
      </c>
      <c r="N54" s="12">
        <v>3</v>
      </c>
      <c r="O54" s="12">
        <v>168</v>
      </c>
      <c r="P54" s="12">
        <v>940</v>
      </c>
      <c r="Q54" s="12">
        <v>3</v>
      </c>
      <c r="R54" s="12">
        <v>120</v>
      </c>
      <c r="S54" s="12">
        <v>94</v>
      </c>
      <c r="T54" s="12">
        <v>6</v>
      </c>
      <c r="U54" s="12">
        <v>24</v>
      </c>
      <c r="V54" s="12">
        <v>470</v>
      </c>
      <c r="W54" s="12">
        <v>15</v>
      </c>
      <c r="X54" s="12">
        <v>300</v>
      </c>
      <c r="Y54" s="12">
        <v>94</v>
      </c>
      <c r="Z54" s="12">
        <v>15</v>
      </c>
      <c r="AA54" s="12">
        <v>60</v>
      </c>
    </row>
    <row r="55" spans="1:27" ht="15.75" x14ac:dyDescent="0.45">
      <c r="A55" s="9"/>
      <c r="B55" s="9"/>
      <c r="C55" s="9"/>
      <c r="D55" s="9"/>
      <c r="E55" s="9"/>
      <c r="F55" s="9"/>
      <c r="M55" s="12">
        <v>1344</v>
      </c>
      <c r="N55" s="12">
        <v>2</v>
      </c>
      <c r="O55" s="12">
        <v>84</v>
      </c>
      <c r="P55" s="12">
        <v>960</v>
      </c>
      <c r="Q55" s="12">
        <v>2</v>
      </c>
      <c r="R55" s="12">
        <v>60</v>
      </c>
      <c r="S55" s="12">
        <v>96</v>
      </c>
      <c r="T55" s="12">
        <v>4</v>
      </c>
      <c r="U55" s="12">
        <v>12</v>
      </c>
      <c r="V55" s="12">
        <v>430</v>
      </c>
      <c r="W55" s="12">
        <v>10</v>
      </c>
      <c r="X55" s="12">
        <v>150</v>
      </c>
      <c r="Y55" s="12">
        <v>96</v>
      </c>
      <c r="Z55" s="12">
        <v>10</v>
      </c>
      <c r="AA55" s="12">
        <v>30</v>
      </c>
    </row>
    <row r="56" spans="1:27" ht="15.75" x14ac:dyDescent="0.45">
      <c r="A56" s="9"/>
      <c r="B56" s="9"/>
      <c r="C56" s="9"/>
      <c r="D56" s="9"/>
      <c r="E56" s="9"/>
      <c r="F56" s="9"/>
      <c r="M56" s="12">
        <v>1372</v>
      </c>
      <c r="N56" s="12">
        <v>1</v>
      </c>
      <c r="O56" s="12">
        <v>28</v>
      </c>
      <c r="P56" s="12">
        <v>980</v>
      </c>
      <c r="Q56" s="12">
        <v>1</v>
      </c>
      <c r="R56" s="12">
        <v>20</v>
      </c>
      <c r="S56" s="12">
        <v>98</v>
      </c>
      <c r="T56" s="12">
        <v>2</v>
      </c>
      <c r="U56" s="12">
        <v>4</v>
      </c>
      <c r="V56" s="12">
        <v>490</v>
      </c>
      <c r="W56" s="12">
        <v>5</v>
      </c>
      <c r="X56" s="12">
        <v>50</v>
      </c>
      <c r="Y56" s="12">
        <v>98</v>
      </c>
      <c r="Z56" s="12">
        <v>5</v>
      </c>
      <c r="AA56" s="12">
        <v>10</v>
      </c>
    </row>
    <row r="57" spans="1:27" ht="15.75" x14ac:dyDescent="0.45">
      <c r="M57" s="12">
        <v>1400</v>
      </c>
      <c r="N57" s="12">
        <v>0</v>
      </c>
      <c r="O57" s="12">
        <v>0</v>
      </c>
      <c r="P57" s="12">
        <v>1000</v>
      </c>
      <c r="Q57" s="12">
        <v>0</v>
      </c>
      <c r="R57" s="12">
        <v>0</v>
      </c>
      <c r="S57" s="12">
        <v>100</v>
      </c>
      <c r="T57" s="12">
        <v>0</v>
      </c>
      <c r="U57" s="12">
        <v>0</v>
      </c>
      <c r="V57" s="12">
        <v>500</v>
      </c>
      <c r="W57" s="12">
        <v>0</v>
      </c>
      <c r="X57" s="12">
        <v>0</v>
      </c>
      <c r="Y57" s="12">
        <v>100</v>
      </c>
      <c r="Z57" s="12">
        <v>0</v>
      </c>
      <c r="AA57" s="12">
        <v>0</v>
      </c>
    </row>
  </sheetData>
  <mergeCells count="9">
    <mergeCell ref="V18:X18"/>
    <mergeCell ref="Y18:AA18"/>
    <mergeCell ref="M36:O36"/>
    <mergeCell ref="D14:F14"/>
    <mergeCell ref="I14:K14"/>
    <mergeCell ref="N14:P14"/>
    <mergeCell ref="M18:O18"/>
    <mergeCell ref="P18:R18"/>
    <mergeCell ref="S18:U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DC43-2CC7-445B-849E-F3BA53BEFCB9}">
  <dimension ref="A1:Y49"/>
  <sheetViews>
    <sheetView zoomScale="85" zoomScaleNormal="85" workbookViewId="0">
      <selection sqref="A1:A9"/>
    </sheetView>
  </sheetViews>
  <sheetFormatPr defaultRowHeight="14.25" x14ac:dyDescent="0.45"/>
  <sheetData>
    <row r="1" spans="1:25" x14ac:dyDescent="0.45">
      <c r="A1" t="s">
        <v>37</v>
      </c>
    </row>
    <row r="2" spans="1:25" x14ac:dyDescent="0.45">
      <c r="A2" t="s">
        <v>38</v>
      </c>
    </row>
    <row r="3" spans="1:25" x14ac:dyDescent="0.45">
      <c r="A3" t="s">
        <v>39</v>
      </c>
    </row>
    <row r="4" spans="1:25" x14ac:dyDescent="0.45">
      <c r="A4" t="s">
        <v>40</v>
      </c>
    </row>
    <row r="5" spans="1:25" x14ac:dyDescent="0.45">
      <c r="A5" t="s">
        <v>41</v>
      </c>
    </row>
    <row r="6" spans="1:25" x14ac:dyDescent="0.45">
      <c r="A6" t="s">
        <v>42</v>
      </c>
    </row>
    <row r="7" spans="1:25" x14ac:dyDescent="0.45">
      <c r="A7" t="s">
        <v>43</v>
      </c>
    </row>
    <row r="8" spans="1:25" x14ac:dyDescent="0.45">
      <c r="A8" t="s">
        <v>44</v>
      </c>
    </row>
    <row r="9" spans="1:25" x14ac:dyDescent="0.45">
      <c r="A9" t="s">
        <v>45</v>
      </c>
    </row>
    <row r="10" spans="1:25" ht="15.75" x14ac:dyDescent="0.5">
      <c r="A10" s="30" t="s">
        <v>3</v>
      </c>
      <c r="B10" s="30"/>
      <c r="C10" s="30"/>
      <c r="D10" s="30" t="s">
        <v>13</v>
      </c>
      <c r="E10" s="30"/>
      <c r="F10" s="30"/>
      <c r="G10" s="30" t="s">
        <v>14</v>
      </c>
      <c r="H10" s="30"/>
      <c r="I10" s="30"/>
      <c r="J10" s="30" t="s">
        <v>17</v>
      </c>
      <c r="K10" s="30"/>
      <c r="L10" s="30"/>
      <c r="M10" s="30" t="s">
        <v>7</v>
      </c>
      <c r="N10" s="30"/>
      <c r="O10" s="30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7.25" x14ac:dyDescent="0.5">
      <c r="A11" s="4" t="s">
        <v>21</v>
      </c>
      <c r="B11" s="4" t="s">
        <v>22</v>
      </c>
      <c r="C11" s="4" t="s">
        <v>25</v>
      </c>
      <c r="D11" s="4" t="s">
        <v>21</v>
      </c>
      <c r="E11" s="4" t="s">
        <v>22</v>
      </c>
      <c r="F11" s="4" t="s">
        <v>25</v>
      </c>
      <c r="G11" s="4" t="s">
        <v>21</v>
      </c>
      <c r="H11" s="4" t="s">
        <v>24</v>
      </c>
      <c r="I11" s="4" t="s">
        <v>25</v>
      </c>
      <c r="J11" s="4" t="s">
        <v>21</v>
      </c>
      <c r="K11" s="4" t="s">
        <v>22</v>
      </c>
      <c r="L11" s="4" t="s">
        <v>25</v>
      </c>
      <c r="M11" s="4" t="s">
        <v>21</v>
      </c>
      <c r="N11" s="4" t="s">
        <v>22</v>
      </c>
      <c r="O11" s="4" t="s">
        <v>25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x14ac:dyDescent="0.5">
      <c r="A12" s="4"/>
      <c r="B12" s="4"/>
      <c r="C12" s="4"/>
      <c r="D12" s="4">
        <v>70</v>
      </c>
      <c r="E12" s="4">
        <v>300</v>
      </c>
      <c r="F12" s="4">
        <v>2990</v>
      </c>
      <c r="G12" s="4">
        <v>560</v>
      </c>
      <c r="H12" s="4">
        <v>400</v>
      </c>
      <c r="I12" s="4">
        <v>32480</v>
      </c>
      <c r="J12" s="4"/>
      <c r="K12" s="4"/>
      <c r="L12" s="4"/>
      <c r="M12" s="4">
        <v>980</v>
      </c>
      <c r="N12" s="4">
        <v>200</v>
      </c>
      <c r="O12" s="4">
        <v>26600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x14ac:dyDescent="0.5">
      <c r="A13" s="4"/>
      <c r="B13" s="4"/>
      <c r="C13" s="4"/>
      <c r="D13" s="4">
        <v>72</v>
      </c>
      <c r="E13" s="4">
        <v>240</v>
      </c>
      <c r="F13" s="4">
        <v>2390</v>
      </c>
      <c r="G13" s="4">
        <v>576</v>
      </c>
      <c r="H13" s="4">
        <v>320</v>
      </c>
      <c r="I13" s="4">
        <v>26080</v>
      </c>
      <c r="J13" s="4"/>
      <c r="K13" s="4"/>
      <c r="L13" s="4"/>
      <c r="M13" s="4">
        <v>1008</v>
      </c>
      <c r="N13" s="4">
        <v>160</v>
      </c>
      <c r="O13" s="4">
        <v>21000</v>
      </c>
      <c r="P13" s="1"/>
      <c r="Q13" s="1"/>
      <c r="R13" s="1"/>
      <c r="S13" s="1"/>
      <c r="T13" s="1"/>
      <c r="U13" s="1"/>
      <c r="V13" s="1"/>
      <c r="W13" s="1"/>
      <c r="X13" s="16"/>
      <c r="Y13" s="1"/>
    </row>
    <row r="14" spans="1:25" ht="15.75" x14ac:dyDescent="0.5">
      <c r="A14" s="4"/>
      <c r="B14" s="4"/>
      <c r="C14" s="4"/>
      <c r="D14" s="4">
        <v>74</v>
      </c>
      <c r="E14" s="4">
        <v>200</v>
      </c>
      <c r="F14" s="4">
        <v>1910</v>
      </c>
      <c r="G14" s="4">
        <v>592</v>
      </c>
      <c r="H14" s="4">
        <v>260</v>
      </c>
      <c r="I14" s="4">
        <v>20960</v>
      </c>
      <c r="J14" s="4"/>
      <c r="K14" s="4"/>
      <c r="L14" s="4"/>
      <c r="M14" s="4">
        <v>1036</v>
      </c>
      <c r="N14" s="4">
        <v>120</v>
      </c>
      <c r="O14" s="4">
        <v>16520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x14ac:dyDescent="0.5">
      <c r="A15" s="4">
        <v>76</v>
      </c>
      <c r="B15" s="4">
        <v>400</v>
      </c>
      <c r="C15" s="4">
        <v>3980</v>
      </c>
      <c r="D15" s="4">
        <v>76</v>
      </c>
      <c r="E15" s="4">
        <v>160</v>
      </c>
      <c r="F15" s="4">
        <v>1510</v>
      </c>
      <c r="G15" s="4">
        <v>608</v>
      </c>
      <c r="H15" s="4">
        <v>220</v>
      </c>
      <c r="I15" s="4">
        <v>16800</v>
      </c>
      <c r="J15" s="4"/>
      <c r="K15" s="4"/>
      <c r="L15" s="4"/>
      <c r="M15" s="4">
        <v>1064</v>
      </c>
      <c r="N15" s="4">
        <v>100</v>
      </c>
      <c r="O15" s="4">
        <v>13160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x14ac:dyDescent="0.5">
      <c r="A16" s="4">
        <v>78</v>
      </c>
      <c r="B16" s="4">
        <v>340</v>
      </c>
      <c r="C16" s="4">
        <v>3180</v>
      </c>
      <c r="D16" s="4">
        <v>78</v>
      </c>
      <c r="E16" s="4">
        <v>130</v>
      </c>
      <c r="F16" s="4">
        <v>1190</v>
      </c>
      <c r="G16" s="4">
        <v>624</v>
      </c>
      <c r="H16" s="4">
        <v>180</v>
      </c>
      <c r="I16" s="4">
        <v>13280</v>
      </c>
      <c r="J16" s="4">
        <v>234</v>
      </c>
      <c r="K16" s="4">
        <v>400</v>
      </c>
      <c r="L16" s="4">
        <v>10680</v>
      </c>
      <c r="M16" s="4">
        <v>1092</v>
      </c>
      <c r="N16" s="4">
        <v>80</v>
      </c>
      <c r="O16" s="4">
        <v>10360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x14ac:dyDescent="0.5">
      <c r="A17" s="4">
        <v>80</v>
      </c>
      <c r="B17" s="4">
        <v>280</v>
      </c>
      <c r="C17" s="4">
        <v>2500</v>
      </c>
      <c r="D17" s="4">
        <v>10</v>
      </c>
      <c r="E17" s="4">
        <v>100</v>
      </c>
      <c r="F17" s="4">
        <v>930</v>
      </c>
      <c r="G17" s="4">
        <v>640</v>
      </c>
      <c r="H17" s="4">
        <v>140</v>
      </c>
      <c r="I17" s="4">
        <v>10400</v>
      </c>
      <c r="J17" s="4">
        <v>240</v>
      </c>
      <c r="K17" s="4">
        <v>340</v>
      </c>
      <c r="L17" s="4">
        <v>8210</v>
      </c>
      <c r="M17" s="4">
        <v>1120</v>
      </c>
      <c r="N17" s="4">
        <v>60</v>
      </c>
      <c r="O17" s="4">
        <v>8120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x14ac:dyDescent="0.5">
      <c r="A18" s="4">
        <v>82</v>
      </c>
      <c r="B18" s="4">
        <v>220</v>
      </c>
      <c r="C18" s="4">
        <v>1940</v>
      </c>
      <c r="D18" s="4">
        <v>82</v>
      </c>
      <c r="E18" s="4">
        <v>80</v>
      </c>
      <c r="F18" s="4">
        <v>730</v>
      </c>
      <c r="G18" s="4">
        <v>656</v>
      </c>
      <c r="H18" s="4">
        <v>120</v>
      </c>
      <c r="I18" s="4">
        <v>8160</v>
      </c>
      <c r="J18" s="4">
        <v>246</v>
      </c>
      <c r="K18" s="4">
        <v>260</v>
      </c>
      <c r="L18" s="4">
        <v>6240</v>
      </c>
      <c r="M18" s="4">
        <v>1148</v>
      </c>
      <c r="N18" s="4">
        <v>50</v>
      </c>
      <c r="O18" s="4">
        <v>6440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x14ac:dyDescent="0.5">
      <c r="A19" s="4">
        <v>84</v>
      </c>
      <c r="B19" s="4">
        <v>180</v>
      </c>
      <c r="C19" s="4">
        <v>1500</v>
      </c>
      <c r="D19" s="4">
        <v>84</v>
      </c>
      <c r="E19" s="4">
        <v>70</v>
      </c>
      <c r="F19" s="4">
        <v>570</v>
      </c>
      <c r="G19" s="4">
        <v>672</v>
      </c>
      <c r="H19" s="4">
        <v>100</v>
      </c>
      <c r="I19" s="4">
        <v>6240</v>
      </c>
      <c r="J19" s="4">
        <v>252</v>
      </c>
      <c r="K19" s="4">
        <v>200</v>
      </c>
      <c r="L19" s="4">
        <v>4680</v>
      </c>
      <c r="M19" s="4">
        <v>1176</v>
      </c>
      <c r="N19" s="4">
        <v>40</v>
      </c>
      <c r="O19" s="4">
        <v>5040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x14ac:dyDescent="0.5">
      <c r="A20" s="4">
        <v>86</v>
      </c>
      <c r="B20" s="4">
        <v>150</v>
      </c>
      <c r="C20" s="4">
        <v>1140</v>
      </c>
      <c r="D20" s="4">
        <v>86</v>
      </c>
      <c r="E20" s="4">
        <v>60</v>
      </c>
      <c r="F20" s="4">
        <v>430</v>
      </c>
      <c r="G20" s="4">
        <v>688</v>
      </c>
      <c r="H20" s="4">
        <v>80</v>
      </c>
      <c r="I20" s="4">
        <v>4640</v>
      </c>
      <c r="J20" s="4">
        <v>258</v>
      </c>
      <c r="K20" s="4">
        <v>160</v>
      </c>
      <c r="L20" s="4">
        <v>3430</v>
      </c>
      <c r="M20" s="4">
        <v>1204</v>
      </c>
      <c r="N20" s="4">
        <v>35</v>
      </c>
      <c r="O20" s="4">
        <v>3920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x14ac:dyDescent="0.5">
      <c r="A21" s="4">
        <v>88</v>
      </c>
      <c r="B21" s="4">
        <v>120</v>
      </c>
      <c r="C21" s="4">
        <v>840</v>
      </c>
      <c r="D21" s="4">
        <v>88</v>
      </c>
      <c r="E21" s="4">
        <v>50</v>
      </c>
      <c r="F21" s="4">
        <v>310</v>
      </c>
      <c r="G21" s="4">
        <v>704</v>
      </c>
      <c r="H21" s="4">
        <v>60</v>
      </c>
      <c r="I21" s="4">
        <v>3360</v>
      </c>
      <c r="J21" s="4">
        <v>264</v>
      </c>
      <c r="K21" s="4">
        <v>120</v>
      </c>
      <c r="L21" s="4">
        <v>2520</v>
      </c>
      <c r="M21" s="4">
        <v>1232</v>
      </c>
      <c r="N21" s="4">
        <v>30</v>
      </c>
      <c r="O21" s="4">
        <v>2940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x14ac:dyDescent="0.5">
      <c r="A22" s="4">
        <v>90</v>
      </c>
      <c r="B22" s="4">
        <v>100</v>
      </c>
      <c r="C22" s="4">
        <v>600</v>
      </c>
      <c r="D22" s="4">
        <v>90</v>
      </c>
      <c r="E22" s="4">
        <v>40</v>
      </c>
      <c r="F22" s="4">
        <v>210</v>
      </c>
      <c r="G22" s="4">
        <v>720</v>
      </c>
      <c r="H22" s="4">
        <v>50</v>
      </c>
      <c r="I22" s="4">
        <v>2400</v>
      </c>
      <c r="J22" s="4">
        <v>270</v>
      </c>
      <c r="K22" s="4">
        <v>100</v>
      </c>
      <c r="L22" s="4">
        <v>1800</v>
      </c>
      <c r="M22" s="4">
        <v>1260</v>
      </c>
      <c r="N22" s="4">
        <v>25</v>
      </c>
      <c r="O22" s="4">
        <v>2100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x14ac:dyDescent="0.5">
      <c r="A23" s="4">
        <v>92</v>
      </c>
      <c r="B23" s="4">
        <v>80</v>
      </c>
      <c r="C23" s="4">
        <v>400</v>
      </c>
      <c r="D23" s="4">
        <v>92</v>
      </c>
      <c r="E23" s="4">
        <v>30</v>
      </c>
      <c r="F23" s="4">
        <v>130</v>
      </c>
      <c r="G23" s="4">
        <v>736</v>
      </c>
      <c r="H23" s="4">
        <v>40</v>
      </c>
      <c r="I23" s="4">
        <v>1600</v>
      </c>
      <c r="J23" s="4">
        <v>276</v>
      </c>
      <c r="K23" s="4">
        <v>80</v>
      </c>
      <c r="L23" s="4">
        <v>1200</v>
      </c>
      <c r="M23" s="4">
        <v>1288</v>
      </c>
      <c r="N23" s="4">
        <v>20</v>
      </c>
      <c r="O23" s="4">
        <v>1400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x14ac:dyDescent="0.5">
      <c r="A24" s="4">
        <v>94</v>
      </c>
      <c r="B24" s="4">
        <v>60</v>
      </c>
      <c r="C24" s="4">
        <v>240</v>
      </c>
      <c r="D24" s="4">
        <v>94</v>
      </c>
      <c r="E24" s="4">
        <v>20</v>
      </c>
      <c r="F24" s="4">
        <v>70</v>
      </c>
      <c r="G24" s="4">
        <v>752</v>
      </c>
      <c r="H24" s="4">
        <v>30</v>
      </c>
      <c r="I24" s="4">
        <v>960</v>
      </c>
      <c r="J24" s="4">
        <v>282</v>
      </c>
      <c r="K24" s="4">
        <v>60</v>
      </c>
      <c r="L24" s="4">
        <v>720</v>
      </c>
      <c r="M24" s="4">
        <v>1316</v>
      </c>
      <c r="N24" s="4">
        <v>15</v>
      </c>
      <c r="O24" s="4">
        <v>840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x14ac:dyDescent="0.5">
      <c r="A25" s="4">
        <v>96</v>
      </c>
      <c r="B25" s="4">
        <v>40</v>
      </c>
      <c r="C25" s="4">
        <v>120</v>
      </c>
      <c r="D25" s="4">
        <v>96</v>
      </c>
      <c r="E25" s="4">
        <v>10</v>
      </c>
      <c r="F25" s="4">
        <v>30</v>
      </c>
      <c r="G25" s="4">
        <v>768</v>
      </c>
      <c r="H25" s="4">
        <v>20</v>
      </c>
      <c r="I25" s="4">
        <v>480</v>
      </c>
      <c r="J25" s="4">
        <v>288</v>
      </c>
      <c r="K25" s="4">
        <v>40</v>
      </c>
      <c r="L25" s="4">
        <v>360</v>
      </c>
      <c r="M25" s="4">
        <v>1344</v>
      </c>
      <c r="N25" s="4">
        <v>10</v>
      </c>
      <c r="O25" s="4">
        <v>420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x14ac:dyDescent="0.5">
      <c r="A26" s="4">
        <v>98</v>
      </c>
      <c r="B26" s="4">
        <v>20</v>
      </c>
      <c r="C26" s="4">
        <v>40</v>
      </c>
      <c r="D26" s="4">
        <v>98</v>
      </c>
      <c r="E26" s="4">
        <v>5</v>
      </c>
      <c r="F26" s="4">
        <v>10</v>
      </c>
      <c r="G26" s="4">
        <v>784</v>
      </c>
      <c r="H26" s="4">
        <v>10</v>
      </c>
      <c r="I26" s="4">
        <v>160</v>
      </c>
      <c r="J26" s="4">
        <v>294</v>
      </c>
      <c r="K26" s="4">
        <v>20</v>
      </c>
      <c r="L26" s="4">
        <v>120</v>
      </c>
      <c r="M26" s="4">
        <v>1372</v>
      </c>
      <c r="N26" s="4">
        <v>5</v>
      </c>
      <c r="O26" s="4">
        <v>140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x14ac:dyDescent="0.5">
      <c r="A27" s="4">
        <v>100</v>
      </c>
      <c r="B27" s="4">
        <v>0</v>
      </c>
      <c r="C27" s="4">
        <v>0</v>
      </c>
      <c r="D27" s="4">
        <v>100</v>
      </c>
      <c r="E27" s="4">
        <v>0</v>
      </c>
      <c r="F27" s="4">
        <v>0</v>
      </c>
      <c r="G27" s="4">
        <v>800</v>
      </c>
      <c r="H27" s="4">
        <v>0</v>
      </c>
      <c r="I27" s="4">
        <v>0</v>
      </c>
      <c r="J27" s="4">
        <v>300</v>
      </c>
      <c r="K27" s="4">
        <v>0</v>
      </c>
      <c r="L27" s="4">
        <v>0</v>
      </c>
      <c r="M27" s="4">
        <v>1400</v>
      </c>
      <c r="N27" s="4">
        <v>0</v>
      </c>
      <c r="O27" s="4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1.5" x14ac:dyDescent="0.45">
      <c r="A28" s="30" t="s">
        <v>2</v>
      </c>
      <c r="B28" s="30"/>
      <c r="C28" s="30"/>
      <c r="D28" s="4" t="s">
        <v>15</v>
      </c>
      <c r="E28" s="4"/>
      <c r="G28" s="4" t="s">
        <v>16</v>
      </c>
      <c r="H28" s="4"/>
      <c r="I28" s="4"/>
      <c r="J28" s="4" t="s">
        <v>18</v>
      </c>
      <c r="L28" s="4"/>
      <c r="M28" s="4" t="s">
        <v>19</v>
      </c>
      <c r="N28" s="4"/>
      <c r="O28" s="4"/>
      <c r="Q28" s="4"/>
      <c r="R28" s="4"/>
      <c r="S28" s="4"/>
      <c r="T28" s="4"/>
      <c r="V28" s="4"/>
      <c r="W28" s="4"/>
      <c r="X28" s="4"/>
      <c r="Y28" s="4"/>
    </row>
    <row r="29" spans="1:25" ht="15.75" x14ac:dyDescent="0.5">
      <c r="A29" s="4">
        <v>840</v>
      </c>
      <c r="B29" s="4">
        <v>60</v>
      </c>
      <c r="C29" s="4">
        <v>14028</v>
      </c>
      <c r="D29" s="4">
        <v>600</v>
      </c>
      <c r="E29" s="4">
        <v>90</v>
      </c>
      <c r="F29" s="4">
        <v>12380</v>
      </c>
      <c r="G29" s="4">
        <v>60</v>
      </c>
      <c r="H29" s="4">
        <v>150</v>
      </c>
      <c r="I29" s="4">
        <v>2030</v>
      </c>
      <c r="J29" s="4">
        <v>300</v>
      </c>
      <c r="K29" s="4">
        <v>200</v>
      </c>
      <c r="L29" s="4">
        <v>14950</v>
      </c>
      <c r="M29" s="4">
        <v>60</v>
      </c>
      <c r="N29" s="4">
        <v>220</v>
      </c>
      <c r="O29" s="4">
        <v>3210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x14ac:dyDescent="0.5">
      <c r="A30" s="4">
        <v>868</v>
      </c>
      <c r="B30" s="4">
        <v>56</v>
      </c>
      <c r="C30" s="4">
        <v>12348</v>
      </c>
      <c r="D30" s="4">
        <v>620</v>
      </c>
      <c r="E30" s="4">
        <v>80</v>
      </c>
      <c r="F30" s="4">
        <v>10580</v>
      </c>
      <c r="G30" s="4">
        <v>62</v>
      </c>
      <c r="H30" s="4">
        <v>125</v>
      </c>
      <c r="I30" s="4">
        <v>1730</v>
      </c>
      <c r="J30" s="4">
        <v>310</v>
      </c>
      <c r="K30" s="4">
        <v>180</v>
      </c>
      <c r="L30" s="4">
        <v>12950</v>
      </c>
      <c r="M30" s="4">
        <v>62</v>
      </c>
      <c r="N30" s="4">
        <v>200</v>
      </c>
      <c r="O30" s="4">
        <v>2770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x14ac:dyDescent="0.5">
      <c r="A31" s="4">
        <v>896</v>
      </c>
      <c r="B31" s="4">
        <v>52</v>
      </c>
      <c r="C31" s="4">
        <v>10780</v>
      </c>
      <c r="D31" s="4">
        <v>640</v>
      </c>
      <c r="E31" s="4">
        <v>70</v>
      </c>
      <c r="F31" s="4">
        <v>8980</v>
      </c>
      <c r="G31" s="4">
        <v>64</v>
      </c>
      <c r="H31" s="4">
        <v>110</v>
      </c>
      <c r="I31" s="4">
        <v>1480</v>
      </c>
      <c r="J31" s="4">
        <v>320</v>
      </c>
      <c r="K31" s="4">
        <v>160</v>
      </c>
      <c r="L31" s="4">
        <v>11150</v>
      </c>
      <c r="M31" s="4">
        <v>64</v>
      </c>
      <c r="N31" s="4">
        <v>180</v>
      </c>
      <c r="O31" s="4">
        <v>2370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x14ac:dyDescent="0.5">
      <c r="A32" s="4">
        <v>924</v>
      </c>
      <c r="B32" s="4">
        <v>48</v>
      </c>
      <c r="C32" s="4">
        <v>9324</v>
      </c>
      <c r="D32" s="4">
        <v>660</v>
      </c>
      <c r="E32" s="4">
        <v>60</v>
      </c>
      <c r="F32" s="4">
        <v>7580</v>
      </c>
      <c r="G32" s="4">
        <v>66</v>
      </c>
      <c r="H32" s="4">
        <v>100</v>
      </c>
      <c r="I32" s="4">
        <v>1260</v>
      </c>
      <c r="J32" s="4">
        <v>330</v>
      </c>
      <c r="K32" s="4">
        <v>140</v>
      </c>
      <c r="L32" s="4">
        <v>9550</v>
      </c>
      <c r="M32" s="4">
        <v>66</v>
      </c>
      <c r="N32" s="4">
        <v>160</v>
      </c>
      <c r="O32" s="4">
        <v>2010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x14ac:dyDescent="0.5">
      <c r="A33" s="4">
        <v>952</v>
      </c>
      <c r="B33" s="4">
        <v>44</v>
      </c>
      <c r="C33" s="4">
        <v>7980</v>
      </c>
      <c r="D33" s="4">
        <v>680</v>
      </c>
      <c r="E33" s="4">
        <v>55</v>
      </c>
      <c r="F33" s="4">
        <v>6330</v>
      </c>
      <c r="G33" s="4">
        <v>68</v>
      </c>
      <c r="H33" s="4">
        <v>90</v>
      </c>
      <c r="I33" s="4">
        <v>1060</v>
      </c>
      <c r="J33" s="4">
        <v>340</v>
      </c>
      <c r="K33" s="4">
        <v>125</v>
      </c>
      <c r="L33" s="4">
        <v>8150</v>
      </c>
      <c r="M33" s="4">
        <v>68</v>
      </c>
      <c r="N33" s="4">
        <v>140</v>
      </c>
      <c r="O33" s="4">
        <v>1690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5">
      <c r="A34" s="4">
        <v>980</v>
      </c>
      <c r="B34" s="4">
        <v>40</v>
      </c>
      <c r="C34" s="4">
        <v>6748</v>
      </c>
      <c r="D34" s="4">
        <v>700</v>
      </c>
      <c r="E34" s="4">
        <v>50</v>
      </c>
      <c r="F34" s="4">
        <v>5280</v>
      </c>
      <c r="G34" s="4">
        <v>70</v>
      </c>
      <c r="H34" s="4">
        <v>80</v>
      </c>
      <c r="I34" s="4">
        <v>880</v>
      </c>
      <c r="J34" s="4">
        <v>350</v>
      </c>
      <c r="K34" s="4">
        <v>110</v>
      </c>
      <c r="L34" s="4">
        <v>6900</v>
      </c>
      <c r="M34" s="4">
        <v>70</v>
      </c>
      <c r="N34" s="4">
        <v>120</v>
      </c>
      <c r="O34" s="4">
        <v>1410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5">
      <c r="A35" s="4">
        <v>1008</v>
      </c>
      <c r="B35" s="4">
        <v>36</v>
      </c>
      <c r="C35" s="4">
        <v>5628</v>
      </c>
      <c r="D35" s="4">
        <v>720</v>
      </c>
      <c r="E35" s="4">
        <v>42</v>
      </c>
      <c r="F35" s="4">
        <v>4280</v>
      </c>
      <c r="G35" s="4">
        <v>72</v>
      </c>
      <c r="H35" s="4">
        <v>70</v>
      </c>
      <c r="I35" s="4">
        <v>720</v>
      </c>
      <c r="J35" s="4">
        <v>360</v>
      </c>
      <c r="K35" s="4">
        <v>95</v>
      </c>
      <c r="L35" s="4">
        <v>5800</v>
      </c>
      <c r="M35" s="4">
        <v>72</v>
      </c>
      <c r="N35" s="4">
        <v>100</v>
      </c>
      <c r="O35" s="4">
        <v>1170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x14ac:dyDescent="0.5">
      <c r="A36" s="4">
        <v>1036</v>
      </c>
      <c r="B36" s="4">
        <v>32</v>
      </c>
      <c r="C36" s="4">
        <v>4620</v>
      </c>
      <c r="D36" s="4">
        <v>740</v>
      </c>
      <c r="E36" s="4">
        <v>36</v>
      </c>
      <c r="F36" s="4">
        <v>3440</v>
      </c>
      <c r="G36" s="4">
        <v>74</v>
      </c>
      <c r="H36" s="4">
        <v>60</v>
      </c>
      <c r="I36" s="4">
        <v>580</v>
      </c>
      <c r="J36" s="4">
        <v>370</v>
      </c>
      <c r="K36" s="4">
        <v>80</v>
      </c>
      <c r="L36" s="4">
        <v>4850</v>
      </c>
      <c r="M36" s="4">
        <v>74</v>
      </c>
      <c r="N36" s="4">
        <v>80</v>
      </c>
      <c r="O36" s="4">
        <v>970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x14ac:dyDescent="0.5">
      <c r="A37" s="4">
        <v>1064</v>
      </c>
      <c r="B37" s="4">
        <v>28</v>
      </c>
      <c r="C37" s="4">
        <v>3724</v>
      </c>
      <c r="D37" s="4">
        <v>760</v>
      </c>
      <c r="E37" s="4">
        <v>30</v>
      </c>
      <c r="F37" s="4">
        <v>2720</v>
      </c>
      <c r="G37" s="4">
        <v>76</v>
      </c>
      <c r="H37" s="4">
        <v>50</v>
      </c>
      <c r="I37" s="4">
        <v>460</v>
      </c>
      <c r="J37" s="4">
        <v>380</v>
      </c>
      <c r="K37" s="4">
        <v>70</v>
      </c>
      <c r="L37" s="4">
        <v>4050</v>
      </c>
      <c r="M37" s="4">
        <v>76</v>
      </c>
      <c r="N37" s="4">
        <v>70</v>
      </c>
      <c r="O37" s="4">
        <v>810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x14ac:dyDescent="0.5">
      <c r="A38" s="4">
        <v>1092</v>
      </c>
      <c r="B38" s="4">
        <v>24</v>
      </c>
      <c r="C38" s="4">
        <v>2940</v>
      </c>
      <c r="D38" s="4">
        <v>780</v>
      </c>
      <c r="E38" s="4">
        <v>25</v>
      </c>
      <c r="F38" s="4">
        <v>2120</v>
      </c>
      <c r="G38" s="4">
        <v>78</v>
      </c>
      <c r="H38" s="4">
        <v>40</v>
      </c>
      <c r="I38" s="4">
        <v>360</v>
      </c>
      <c r="J38" s="4">
        <v>390</v>
      </c>
      <c r="K38" s="4">
        <v>60</v>
      </c>
      <c r="L38" s="4">
        <v>3350</v>
      </c>
      <c r="M38" s="4">
        <v>78</v>
      </c>
      <c r="N38" s="4">
        <v>60</v>
      </c>
      <c r="O38" s="4">
        <v>670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x14ac:dyDescent="0.5">
      <c r="A39" s="4">
        <v>1120</v>
      </c>
      <c r="B39" s="4">
        <v>20</v>
      </c>
      <c r="C39" s="4">
        <v>2268</v>
      </c>
      <c r="D39" s="4">
        <v>800</v>
      </c>
      <c r="E39" s="4">
        <v>20</v>
      </c>
      <c r="F39" s="4">
        <v>1620</v>
      </c>
      <c r="G39" s="4">
        <v>80</v>
      </c>
      <c r="H39" s="4">
        <v>30</v>
      </c>
      <c r="I39" s="4">
        <v>280</v>
      </c>
      <c r="J39" s="4">
        <v>400</v>
      </c>
      <c r="K39" s="4">
        <v>50</v>
      </c>
      <c r="L39" s="4">
        <v>2750</v>
      </c>
      <c r="M39" s="4">
        <v>80</v>
      </c>
      <c r="N39" s="4">
        <v>50</v>
      </c>
      <c r="O39" s="4">
        <v>550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x14ac:dyDescent="0.5">
      <c r="A40" s="4">
        <v>1148</v>
      </c>
      <c r="B40" s="4">
        <v>16</v>
      </c>
      <c r="C40" s="4">
        <v>1708</v>
      </c>
      <c r="D40" s="4">
        <v>820</v>
      </c>
      <c r="E40" s="4">
        <v>16</v>
      </c>
      <c r="F40" s="4">
        <v>1220</v>
      </c>
      <c r="G40" s="4">
        <v>82</v>
      </c>
      <c r="H40" s="4">
        <v>26</v>
      </c>
      <c r="I40" s="4">
        <v>220</v>
      </c>
      <c r="J40" s="4">
        <v>410</v>
      </c>
      <c r="K40" s="4">
        <v>45</v>
      </c>
      <c r="L40" s="4">
        <v>2250</v>
      </c>
      <c r="M40" s="4">
        <v>82</v>
      </c>
      <c r="N40" s="4">
        <v>45</v>
      </c>
      <c r="O40" s="4">
        <v>450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x14ac:dyDescent="0.5">
      <c r="A41" s="4">
        <v>1176</v>
      </c>
      <c r="B41" s="4">
        <v>13</v>
      </c>
      <c r="C41" s="4">
        <v>1260</v>
      </c>
      <c r="D41" s="4">
        <v>840</v>
      </c>
      <c r="E41" s="4">
        <v>13</v>
      </c>
      <c r="F41" s="4">
        <v>900</v>
      </c>
      <c r="G41" s="4">
        <v>84</v>
      </c>
      <c r="H41" s="4">
        <v>22</v>
      </c>
      <c r="I41" s="4">
        <v>168</v>
      </c>
      <c r="J41" s="4">
        <v>420</v>
      </c>
      <c r="K41" s="4">
        <v>40</v>
      </c>
      <c r="L41" s="4">
        <v>1800</v>
      </c>
      <c r="M41" s="4">
        <v>84</v>
      </c>
      <c r="N41" s="4">
        <v>40</v>
      </c>
      <c r="O41" s="4">
        <v>360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x14ac:dyDescent="0.5">
      <c r="A42" s="4">
        <v>1204</v>
      </c>
      <c r="B42" s="4">
        <v>10</v>
      </c>
      <c r="C42" s="4">
        <v>896</v>
      </c>
      <c r="D42" s="4">
        <v>860</v>
      </c>
      <c r="E42" s="4">
        <v>10</v>
      </c>
      <c r="F42" s="4">
        <v>640</v>
      </c>
      <c r="G42" s="4">
        <v>86</v>
      </c>
      <c r="H42" s="4">
        <v>18</v>
      </c>
      <c r="I42" s="4">
        <v>124</v>
      </c>
      <c r="J42" s="4">
        <v>430</v>
      </c>
      <c r="K42" s="4">
        <v>35</v>
      </c>
      <c r="L42" s="4">
        <v>1400</v>
      </c>
      <c r="M42" s="4">
        <v>86</v>
      </c>
      <c r="N42" s="4">
        <v>35</v>
      </c>
      <c r="O42" s="4">
        <v>280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x14ac:dyDescent="0.5">
      <c r="A43" s="4">
        <v>1232</v>
      </c>
      <c r="B43" s="4">
        <v>7</v>
      </c>
      <c r="C43" s="4">
        <v>616</v>
      </c>
      <c r="D43" s="4">
        <v>880</v>
      </c>
      <c r="E43" s="4">
        <v>7</v>
      </c>
      <c r="F43" s="4">
        <v>440</v>
      </c>
      <c r="G43" s="4">
        <v>88</v>
      </c>
      <c r="H43" s="4">
        <v>15</v>
      </c>
      <c r="I43" s="4">
        <v>80</v>
      </c>
      <c r="J43" s="4">
        <v>440</v>
      </c>
      <c r="K43" s="4">
        <v>30</v>
      </c>
      <c r="L43" s="4">
        <v>1050</v>
      </c>
      <c r="M43" s="4">
        <v>88</v>
      </c>
      <c r="N43" s="4">
        <v>30</v>
      </c>
      <c r="O43" s="4">
        <v>210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x14ac:dyDescent="0.5">
      <c r="A44" s="4">
        <v>1260</v>
      </c>
      <c r="B44" s="4">
        <v>5</v>
      </c>
      <c r="C44" s="4">
        <v>420</v>
      </c>
      <c r="D44" s="4">
        <v>900</v>
      </c>
      <c r="E44" s="4">
        <v>5</v>
      </c>
      <c r="F44" s="4">
        <v>300</v>
      </c>
      <c r="G44" s="4">
        <v>90</v>
      </c>
      <c r="H44" s="4">
        <v>10</v>
      </c>
      <c r="I44" s="4">
        <v>60</v>
      </c>
      <c r="J44" s="4">
        <v>450</v>
      </c>
      <c r="K44" s="4">
        <v>25</v>
      </c>
      <c r="L44" s="4">
        <v>750</v>
      </c>
      <c r="M44" s="4">
        <v>90</v>
      </c>
      <c r="N44" s="4">
        <v>25</v>
      </c>
      <c r="O44" s="4">
        <v>150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x14ac:dyDescent="0.5">
      <c r="A45" s="4">
        <v>1288</v>
      </c>
      <c r="B45" s="4">
        <v>4</v>
      </c>
      <c r="C45" s="4">
        <v>280</v>
      </c>
      <c r="D45" s="4">
        <v>920</v>
      </c>
      <c r="E45" s="4">
        <v>4</v>
      </c>
      <c r="F45" s="4">
        <v>200</v>
      </c>
      <c r="G45" s="4">
        <v>92</v>
      </c>
      <c r="H45" s="4">
        <v>8</v>
      </c>
      <c r="I45" s="4">
        <v>40</v>
      </c>
      <c r="J45" s="4">
        <v>460</v>
      </c>
      <c r="K45" s="4">
        <v>20</v>
      </c>
      <c r="L45" s="4">
        <v>500</v>
      </c>
      <c r="M45" s="4">
        <v>92</v>
      </c>
      <c r="N45" s="4">
        <v>20</v>
      </c>
      <c r="O45" s="4">
        <v>100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x14ac:dyDescent="0.5">
      <c r="A46" s="4">
        <v>1316</v>
      </c>
      <c r="B46" s="4">
        <v>3</v>
      </c>
      <c r="C46" s="4">
        <v>168</v>
      </c>
      <c r="D46" s="4">
        <v>940</v>
      </c>
      <c r="E46" s="4">
        <v>3</v>
      </c>
      <c r="F46" s="4">
        <v>120</v>
      </c>
      <c r="G46" s="4">
        <v>94</v>
      </c>
      <c r="H46" s="4">
        <v>6</v>
      </c>
      <c r="I46" s="4">
        <v>24</v>
      </c>
      <c r="J46" s="4">
        <v>470</v>
      </c>
      <c r="K46" s="4">
        <v>15</v>
      </c>
      <c r="L46" s="4">
        <v>300</v>
      </c>
      <c r="M46" s="4">
        <v>94</v>
      </c>
      <c r="N46" s="4">
        <v>15</v>
      </c>
      <c r="O46" s="4">
        <v>60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x14ac:dyDescent="0.5">
      <c r="A47" s="4">
        <v>1344</v>
      </c>
      <c r="B47" s="4">
        <v>2</v>
      </c>
      <c r="C47" s="4">
        <v>84</v>
      </c>
      <c r="D47" s="4">
        <v>960</v>
      </c>
      <c r="E47" s="4">
        <v>2</v>
      </c>
      <c r="F47" s="4">
        <v>60</v>
      </c>
      <c r="G47" s="4">
        <v>96</v>
      </c>
      <c r="H47" s="4">
        <v>4</v>
      </c>
      <c r="I47" s="4">
        <v>12</v>
      </c>
      <c r="J47" s="4">
        <v>430</v>
      </c>
      <c r="K47" s="4">
        <v>10</v>
      </c>
      <c r="L47" s="4">
        <v>150</v>
      </c>
      <c r="M47" s="4">
        <v>96</v>
      </c>
      <c r="N47" s="4">
        <v>10</v>
      </c>
      <c r="O47" s="4">
        <v>30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x14ac:dyDescent="0.5">
      <c r="A48" s="4">
        <v>1372</v>
      </c>
      <c r="B48" s="4">
        <v>1</v>
      </c>
      <c r="C48" s="4">
        <v>28</v>
      </c>
      <c r="D48" s="4">
        <v>980</v>
      </c>
      <c r="E48" s="4">
        <v>1</v>
      </c>
      <c r="F48" s="4">
        <v>20</v>
      </c>
      <c r="G48" s="4">
        <v>98</v>
      </c>
      <c r="H48" s="4">
        <v>2</v>
      </c>
      <c r="I48" s="4">
        <v>4</v>
      </c>
      <c r="J48" s="4">
        <v>490</v>
      </c>
      <c r="K48" s="4">
        <v>5</v>
      </c>
      <c r="L48" s="4">
        <v>50</v>
      </c>
      <c r="M48" s="4">
        <v>98</v>
      </c>
      <c r="N48" s="4">
        <v>5</v>
      </c>
      <c r="O48" s="4">
        <v>10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5">
      <c r="A49" s="4">
        <v>1400</v>
      </c>
      <c r="B49" s="4">
        <v>0</v>
      </c>
      <c r="C49" s="4">
        <v>0</v>
      </c>
      <c r="D49" s="4">
        <v>1000</v>
      </c>
      <c r="E49" s="4">
        <v>0</v>
      </c>
      <c r="F49" s="4">
        <v>0</v>
      </c>
      <c r="G49" s="4">
        <v>100</v>
      </c>
      <c r="H49" s="4">
        <v>0</v>
      </c>
      <c r="I49" s="4">
        <v>0</v>
      </c>
      <c r="J49" s="4">
        <v>500</v>
      </c>
      <c r="K49" s="4">
        <v>0</v>
      </c>
      <c r="L49" s="4">
        <v>0</v>
      </c>
      <c r="M49" s="4">
        <v>100</v>
      </c>
      <c r="N49" s="4">
        <v>0</v>
      </c>
      <c r="O49" s="4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mergeCells count="6">
    <mergeCell ref="M10:O10"/>
    <mergeCell ref="A28:C28"/>
    <mergeCell ref="A10:C10"/>
    <mergeCell ref="D10:F10"/>
    <mergeCell ref="G10:I10"/>
    <mergeCell ref="J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Knutsson</dc:creator>
  <cp:lastModifiedBy>Jesper Knutsson</cp:lastModifiedBy>
  <dcterms:created xsi:type="dcterms:W3CDTF">2023-01-17T10:08:57Z</dcterms:created>
  <dcterms:modified xsi:type="dcterms:W3CDTF">2024-01-31T10:32:21Z</dcterms:modified>
</cp:coreProperties>
</file>